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Esteban\Dropbox\Proyecto\"/>
    </mc:Choice>
  </mc:AlternateContent>
  <bookViews>
    <workbookView xWindow="0" yWindow="0" windowWidth="20490" windowHeight="7455" tabRatio="777" activeTab="7"/>
  </bookViews>
  <sheets>
    <sheet name="Tabla_1_4" sheetId="1" r:id="rId1"/>
    <sheet name="Tabla_X6-1" sheetId="7" r:id="rId2"/>
    <sheet name="Tabla_7_1" sheetId="13" r:id="rId3"/>
    <sheet name="HyT" sheetId="6" state="hidden" r:id="rId4"/>
    <sheet name="Datos" sheetId="9" state="hidden" r:id="rId5"/>
    <sheet name="Matriz" sheetId="8" state="hidden" r:id="rId6"/>
    <sheet name="E_HT_S" sheetId="10" r:id="rId7"/>
    <sheet name="HyT x Proceso" sheetId="11" r:id="rId8"/>
    <sheet name="Aux_01" sheetId="12" state="hidden" r:id="rId9"/>
  </sheets>
  <externalReferences>
    <externalReference r:id="rId10"/>
  </externalReferences>
  <definedNames>
    <definedName name="_xlnm._FilterDatabase" localSheetId="5" hidden="1">Matriz!$E$5:$E$679</definedName>
    <definedName name="A10GE">Datos!$K$35</definedName>
    <definedName name="A10GM">Datos!$K$36</definedName>
    <definedName name="A10GP">Datos!$K$34</definedName>
    <definedName name="A11GE">Datos!$K$42</definedName>
    <definedName name="A11GM">Datos!$K$43</definedName>
    <definedName name="A11GP">Datos!$K$37:$K$41</definedName>
    <definedName name="A12GE">Datos!$K$45</definedName>
    <definedName name="A12GM">Datos!$K$46</definedName>
    <definedName name="A12GP">Datos!$K$44</definedName>
    <definedName name="A13GE">Datos!$K$49</definedName>
    <definedName name="A13GI">Datos!$K$47</definedName>
    <definedName name="A13GM">Datos!$K$50</definedName>
    <definedName name="A13GP">Datos!$K$48</definedName>
    <definedName name="A4GC">Datos!$K$8</definedName>
    <definedName name="A4GE">Datos!$K$4:$K$5</definedName>
    <definedName name="A4GI">Datos!$K$2</definedName>
    <definedName name="A4GM">Datos!$K$6:$K$7</definedName>
    <definedName name="A4GP">Datos!$K$3</definedName>
    <definedName name="A5GM">Datos!$K$13:$K$14</definedName>
    <definedName name="A5GP">Datos!$K$9:$K$12</definedName>
    <definedName name="A6GM">Datos!$K$20</definedName>
    <definedName name="A6GP">Datos!$K$15:$K$19</definedName>
    <definedName name="A7GM">Datos!$K$24</definedName>
    <definedName name="A7GP">Datos!$K$21:$K$23</definedName>
    <definedName name="A8GE">Datos!$K$26</definedName>
    <definedName name="A8GM">Datos!$K$27</definedName>
    <definedName name="A8GP">Datos!$K$25</definedName>
    <definedName name="A9GE">Datos!$K$30:$K$32</definedName>
    <definedName name="A9GM">Datos!$K$33</definedName>
    <definedName name="A9GP">Datos!$K$28:$K$29</definedName>
    <definedName name="_xlnm.Extract" localSheetId="5">Aux_01!$B$1</definedName>
    <definedName name="_xlnm.Print_Area" localSheetId="1">'Tabla_X6-1'!$A$1:$K$144</definedName>
    <definedName name="AREA10">Datos!$O$19:$O$21</definedName>
    <definedName name="AREA11">Datos!$O$22:$O$24</definedName>
    <definedName name="AREA12">Datos!$O$25:$O$27</definedName>
    <definedName name="AREA13">Datos!$O$29:$O$31</definedName>
    <definedName name="AREA4">Datos!$O$2:$O$6</definedName>
    <definedName name="AREA5">Datos!$O$7:$O$8</definedName>
    <definedName name="AREA6">Datos!$O$9:$O$10</definedName>
    <definedName name="AREA7">Datos!$O$11:$O$12</definedName>
    <definedName name="AREA8">Datos!$O$13:$O$15</definedName>
    <definedName name="AREA9">Datos!$O$16:$O$18</definedName>
    <definedName name="Areas">Datos!$A$2:$A$11</definedName>
    <definedName name="Grupos">Datos!$C$2:$C$6</definedName>
    <definedName name="Procesos">Datos!$E$2:$E$50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1" l="1"/>
  <c r="J39" i="11" l="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J7" i="11"/>
  <c r="J6" i="11"/>
  <c r="J5" i="11"/>
  <c r="J4" i="11"/>
  <c r="I5" i="11"/>
  <c r="I6" i="11" s="1"/>
  <c r="I7" i="11" s="1"/>
  <c r="I8" i="11" s="1"/>
  <c r="I9" i="11" s="1"/>
  <c r="I10" i="11" s="1"/>
  <c r="I11" i="11" s="1"/>
  <c r="I12" i="11" s="1"/>
  <c r="I13" i="11" s="1"/>
  <c r="I14" i="11" s="1"/>
  <c r="I15" i="11" s="1"/>
  <c r="I16" i="11" s="1"/>
  <c r="I17" i="11" s="1"/>
  <c r="I18" i="11" s="1"/>
  <c r="I19" i="11" s="1"/>
  <c r="I20" i="11" s="1"/>
  <c r="I21" i="11" s="1"/>
  <c r="I22" i="11" s="1"/>
  <c r="I23" i="11" s="1"/>
  <c r="I24" i="11" s="1"/>
  <c r="I25" i="11" s="1"/>
  <c r="I26" i="11" s="1"/>
  <c r="I27" i="11" s="1"/>
  <c r="I28" i="11" s="1"/>
  <c r="I29" i="11" s="1"/>
  <c r="I30" i="11" s="1"/>
  <c r="I31" i="11" s="1"/>
  <c r="I32" i="11" s="1"/>
  <c r="I33" i="11" s="1"/>
  <c r="I34" i="11" s="1"/>
  <c r="I35" i="11" s="1"/>
  <c r="I36" i="11" s="1"/>
  <c r="I37" i="11" s="1"/>
  <c r="I38" i="11" s="1"/>
  <c r="D361" i="12"/>
  <c r="D360" i="12"/>
  <c r="D359" i="12"/>
  <c r="D358" i="12"/>
  <c r="D357" i="12"/>
  <c r="D356" i="12"/>
  <c r="D355" i="12"/>
  <c r="D354" i="12"/>
  <c r="D353" i="12"/>
  <c r="D352" i="12"/>
  <c r="D351" i="12"/>
  <c r="D350" i="12"/>
  <c r="D349" i="12"/>
  <c r="D348" i="12"/>
  <c r="D347" i="12"/>
  <c r="D346" i="12"/>
  <c r="D345" i="12"/>
  <c r="D344" i="12"/>
  <c r="D343" i="12"/>
  <c r="D342" i="12"/>
  <c r="D341" i="12"/>
  <c r="D340" i="12"/>
  <c r="D339" i="12"/>
  <c r="D338" i="12"/>
  <c r="D337" i="12"/>
  <c r="D336" i="12"/>
  <c r="D335" i="12"/>
  <c r="D334" i="12"/>
  <c r="D333" i="12"/>
  <c r="D332" i="12"/>
  <c r="D331" i="12"/>
  <c r="D330" i="12"/>
  <c r="D329" i="12"/>
  <c r="D328" i="12"/>
  <c r="D327" i="12"/>
  <c r="D326" i="12"/>
  <c r="D325" i="12"/>
  <c r="D324" i="12"/>
  <c r="D323" i="12"/>
  <c r="D322" i="12"/>
  <c r="D321" i="12"/>
  <c r="D320" i="12"/>
  <c r="D319" i="12"/>
  <c r="D318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D304" i="12"/>
  <c r="D303" i="12"/>
  <c r="D302" i="12"/>
  <c r="D301" i="12"/>
  <c r="D300" i="12"/>
  <c r="D299" i="12"/>
  <c r="D298" i="12"/>
  <c r="D297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D282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D269" i="12"/>
  <c r="D268" i="12"/>
  <c r="D267" i="12"/>
  <c r="D266" i="12"/>
  <c r="D265" i="12"/>
  <c r="D264" i="12"/>
  <c r="D263" i="12"/>
  <c r="D262" i="12"/>
  <c r="D261" i="12"/>
  <c r="D260" i="12"/>
  <c r="D259" i="12"/>
  <c r="D258" i="12"/>
  <c r="D257" i="12"/>
  <c r="D256" i="12"/>
  <c r="D255" i="12"/>
  <c r="D254" i="12"/>
  <c r="D253" i="12"/>
  <c r="D252" i="12"/>
  <c r="D251" i="12"/>
  <c r="D250" i="12"/>
  <c r="D249" i="12"/>
  <c r="D248" i="12"/>
  <c r="D247" i="12"/>
  <c r="D246" i="12"/>
  <c r="D245" i="12"/>
  <c r="D244" i="12"/>
  <c r="D243" i="12"/>
  <c r="D242" i="12"/>
  <c r="D241" i="12"/>
  <c r="D240" i="12"/>
  <c r="D239" i="12"/>
  <c r="D238" i="12"/>
  <c r="D237" i="12"/>
  <c r="D236" i="12"/>
  <c r="D235" i="12"/>
  <c r="D234" i="12"/>
  <c r="D233" i="12"/>
  <c r="D232" i="12"/>
  <c r="D231" i="12"/>
  <c r="D230" i="12"/>
  <c r="D229" i="12"/>
  <c r="D228" i="12"/>
  <c r="D227" i="12"/>
  <c r="D226" i="12"/>
  <c r="D225" i="12"/>
  <c r="D224" i="12"/>
  <c r="D223" i="12"/>
  <c r="D222" i="12"/>
  <c r="D221" i="12"/>
  <c r="D220" i="12"/>
  <c r="D219" i="12"/>
  <c r="D218" i="12"/>
  <c r="D217" i="12"/>
  <c r="D216" i="12"/>
  <c r="D215" i="12"/>
  <c r="D214" i="12"/>
  <c r="D213" i="12"/>
  <c r="D212" i="12"/>
  <c r="D211" i="12"/>
  <c r="D210" i="12"/>
  <c r="D209" i="12"/>
  <c r="D208" i="12"/>
  <c r="D207" i="12"/>
  <c r="D206" i="12"/>
  <c r="D205" i="12"/>
  <c r="D204" i="12"/>
  <c r="D203" i="12"/>
  <c r="D202" i="12"/>
  <c r="D201" i="12"/>
  <c r="D200" i="12"/>
  <c r="D199" i="12"/>
  <c r="D198" i="12"/>
  <c r="D197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2" i="12"/>
  <c r="J3" i="11" l="1"/>
  <c r="AA4" i="10" l="1"/>
  <c r="J14" i="10" s="1"/>
  <c r="AA3" i="10"/>
  <c r="AA2" i="10"/>
  <c r="G661" i="8"/>
  <c r="G649" i="8"/>
  <c r="G634" i="8"/>
  <c r="G620" i="8"/>
  <c r="G599" i="8"/>
  <c r="G579" i="8"/>
  <c r="G560" i="8"/>
  <c r="G549" i="8"/>
  <c r="G542" i="8"/>
  <c r="G524" i="8"/>
  <c r="G506" i="8"/>
  <c r="G492" i="8"/>
  <c r="G469" i="8"/>
  <c r="G462" i="8"/>
  <c r="G451" i="8"/>
  <c r="G434" i="8"/>
  <c r="G422" i="8"/>
  <c r="G409" i="8"/>
  <c r="G398" i="8"/>
  <c r="G385" i="8"/>
  <c r="G369" i="8"/>
  <c r="G357" i="8"/>
  <c r="G346" i="8"/>
  <c r="G330" i="8"/>
  <c r="G311" i="8"/>
  <c r="G294" i="8"/>
  <c r="G281" i="8"/>
  <c r="G266" i="8"/>
  <c r="G254" i="8"/>
  <c r="G248" i="8"/>
  <c r="G232" i="8"/>
  <c r="G213" i="8"/>
  <c r="G197" i="8"/>
  <c r="G187" i="8"/>
  <c r="G180" i="8"/>
  <c r="G174" i="8"/>
  <c r="G161" i="8"/>
  <c r="G150" i="8"/>
  <c r="G143" i="8"/>
  <c r="G134" i="8"/>
  <c r="G113" i="8"/>
  <c r="G106" i="8"/>
  <c r="G83" i="8"/>
  <c r="G69" i="8"/>
  <c r="G52" i="8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M9" i="9"/>
  <c r="M8" i="9"/>
  <c r="M7" i="9"/>
  <c r="M6" i="9"/>
  <c r="M5" i="9"/>
  <c r="M4" i="9"/>
  <c r="M3" i="9"/>
  <c r="M2" i="9"/>
  <c r="J9" i="10" l="1"/>
  <c r="B11" i="10"/>
  <c r="F12" i="10"/>
  <c r="J13" i="10"/>
  <c r="B15" i="10"/>
  <c r="AB4" i="10"/>
  <c r="B10" i="10"/>
  <c r="F11" i="10"/>
  <c r="J12" i="10"/>
  <c r="B14" i="10"/>
  <c r="F15" i="10"/>
  <c r="B9" i="10"/>
  <c r="F10" i="10"/>
  <c r="J11" i="10"/>
  <c r="B13" i="10"/>
  <c r="F14" i="10"/>
  <c r="J15" i="10"/>
  <c r="F9" i="10"/>
  <c r="J10" i="10"/>
  <c r="B12" i="10"/>
  <c r="F13" i="10"/>
  <c r="B32" i="10" l="1"/>
  <c r="J30" i="10"/>
  <c r="F29" i="10"/>
  <c r="B28" i="10"/>
  <c r="J26" i="10"/>
  <c r="F25" i="10"/>
  <c r="B24" i="10"/>
  <c r="J22" i="10"/>
  <c r="F21" i="10"/>
  <c r="B20" i="10"/>
  <c r="J18" i="10"/>
  <c r="F17" i="10"/>
  <c r="B16" i="10"/>
  <c r="F30" i="10"/>
  <c r="B29" i="10"/>
  <c r="J27" i="10"/>
  <c r="F26" i="10"/>
  <c r="B25" i="10"/>
  <c r="J23" i="10"/>
  <c r="F22" i="10"/>
  <c r="B21" i="10"/>
  <c r="J19" i="10"/>
  <c r="F18" i="10"/>
  <c r="B17" i="10"/>
  <c r="J31" i="10"/>
  <c r="F31" i="10"/>
  <c r="B30" i="10"/>
  <c r="J28" i="10"/>
  <c r="F27" i="10"/>
  <c r="B26" i="10"/>
  <c r="J24" i="10"/>
  <c r="F23" i="10"/>
  <c r="B22" i="10"/>
  <c r="J20" i="10"/>
  <c r="F19" i="10"/>
  <c r="B18" i="10"/>
  <c r="J16" i="10"/>
  <c r="B31" i="10"/>
  <c r="J29" i="10"/>
  <c r="F28" i="10"/>
  <c r="B27" i="10"/>
  <c r="J25" i="10"/>
  <c r="F24" i="10"/>
  <c r="B23" i="10"/>
  <c r="J21" i="10"/>
  <c r="F20" i="10"/>
  <c r="B19" i="10"/>
  <c r="J17" i="10"/>
  <c r="F16" i="10"/>
</calcChain>
</file>

<file path=xl/sharedStrings.xml><?xml version="1.0" encoding="utf-8"?>
<sst xmlns="http://schemas.openxmlformats.org/spreadsheetml/2006/main" count="5694" uniqueCount="986">
  <si>
    <t>Áreas de Conocimiento</t>
  </si>
  <si>
    <t>4. Gestión de la Integración</t>
  </si>
  <si>
    <t>5. Gestión del Alcance</t>
  </si>
  <si>
    <t>6. Gestión del Cronograma</t>
  </si>
  <si>
    <t>7. Gestión de los Costos</t>
  </si>
  <si>
    <t>8. Gestión de la Calidad</t>
  </si>
  <si>
    <t>9. Gestión de los Recursos</t>
  </si>
  <si>
    <t>10. Gestión de las Comunicaciones</t>
  </si>
  <si>
    <t>11. Gestión de los Riesgos</t>
  </si>
  <si>
    <t>12. Gestión  de las Adquisiciones</t>
  </si>
  <si>
    <t>13. Gestión de los Interesados</t>
  </si>
  <si>
    <t>GRUPOS DE PROCESOS DE LA DIRECCIÓN DE PROYECTOS</t>
  </si>
  <si>
    <t>DE INICIO</t>
  </si>
  <si>
    <t>DE PLANEACIÓN</t>
  </si>
  <si>
    <t>DE EJECUCIÓN</t>
  </si>
  <si>
    <t>DE MONITOREO Y CONTROL</t>
  </si>
  <si>
    <t>DE CIERRE</t>
  </si>
  <si>
    <t>4.1 Desarrollar el
Acta de Constitución
del Proyecto</t>
  </si>
  <si>
    <t>4.2 Desarrollar el
Plan para la
Dirección del
Proyecto</t>
  </si>
  <si>
    <t>4.3 Dirigir y
Gestionar el Trabajo
del Proyecto
4.4 Gestionar el
Conocimiento del
Proyecto</t>
  </si>
  <si>
    <t>8.2 Gestionar la
Calidad</t>
  </si>
  <si>
    <t>9.3 Adquirir Recursos
9.4 Desarrollar el
Equipo
9.5 Dirigir al Equipo</t>
  </si>
  <si>
    <t>10.2 Gestionar las
Comunicaciones</t>
  </si>
  <si>
    <t>11.6 Implementar
la Respuesta a
los Riesgos</t>
  </si>
  <si>
    <t>12.2 Efectuar las
Adquisiciones</t>
  </si>
  <si>
    <t>13.3 Gestionar la
Participación de
los Interesados</t>
  </si>
  <si>
    <t>4.5 Monitorear y
Controlar el Trabajo
del Proyecto
4.6 Realizar el
Control Integrado
de Cambios</t>
  </si>
  <si>
    <t>5.5 Validar el
Alcance
5.6 Controlar el
Alcance</t>
  </si>
  <si>
    <t>6.6 Controlar el
Cronograma</t>
  </si>
  <si>
    <t>7.4 Controlar los
Costos</t>
  </si>
  <si>
    <t>8.3 Controlar la
Calidad</t>
  </si>
  <si>
    <t>9.6 Controlar los
Recursos</t>
  </si>
  <si>
    <t>10.3 Monitorear las
Comunicaciones</t>
  </si>
  <si>
    <t>11.7 Monitorear los
Riesgos</t>
  </si>
  <si>
    <t>12.3 Controlar las
Adquisiciones</t>
  </si>
  <si>
    <t>13.4 Monitorear el
Involucramiento de
los Interesados</t>
  </si>
  <si>
    <t>4.7 Cerrar el
Proyecto o Fase</t>
  </si>
  <si>
    <t>5.4 Crear la EDT/WBS</t>
  </si>
  <si>
    <t>7.3 Determinar el Presupuesto</t>
  </si>
  <si>
    <t>9.5 Dirigir al Equipo</t>
  </si>
  <si>
    <t>4.1 Desarrollar el Acta de Constitución del Proyecto</t>
  </si>
  <si>
    <t>10.1 Planificar la Gestión de las Comunicaciones</t>
  </si>
  <si>
    <t>10.2 Gestionar las Comunicaciones</t>
  </si>
  <si>
    <t>10.3 Monitorear las Comunicaciones</t>
  </si>
  <si>
    <t>11.1 Planificar la Gestión de los Riesgos</t>
  </si>
  <si>
    <t>11.2 Identicar los Riesgos</t>
  </si>
  <si>
    <t>11.5 Planificar la Respuesta a los Riesgos</t>
  </si>
  <si>
    <t>11.6 Implementar la Respuesta a los Riesgos</t>
  </si>
  <si>
    <t>11.7 Monitorear los Riesgos</t>
  </si>
  <si>
    <t>12.1 Planificar la Gestión de las adquisiciones</t>
  </si>
  <si>
    <t>12.2 Efectuar las Adquisiciones</t>
  </si>
  <si>
    <t>12.3 Controlar las Adquisiciones</t>
  </si>
  <si>
    <t>13.1 Identicar a los Interesados</t>
  </si>
  <si>
    <t>4.2 Desarrollar el Plan para la Dirección del Proyecto</t>
  </si>
  <si>
    <t>4.4 Gestionar el Conocimiento del Proyecto</t>
  </si>
  <si>
    <t>4.6 Realizar el Control Integrado de Cambios</t>
  </si>
  <si>
    <t>4.7 Cerrar el Proyecto o Fase</t>
  </si>
  <si>
    <t>5.5 Validar el Alcance</t>
  </si>
  <si>
    <t>5.6 Controlar el Alcance</t>
  </si>
  <si>
    <t>6.5 Desarrollar el Cronograma</t>
  </si>
  <si>
    <t>6.6 Controlar el Cronograma</t>
  </si>
  <si>
    <t>7.4 Controlar los Costos</t>
  </si>
  <si>
    <t>8.1 Planificar la Gestión de la Calidad</t>
  </si>
  <si>
    <t>8.2 Gestionar la Calidad</t>
  </si>
  <si>
    <t>8.3 Controlar la Calidad</t>
  </si>
  <si>
    <t>9.2 Estimar los Recursos de las Actividades</t>
  </si>
  <si>
    <t>9.3 Adquirir Recursos</t>
  </si>
  <si>
    <t>9.4 Desarrollar el Equipo</t>
  </si>
  <si>
    <t>9.6 Controlar los Recursos</t>
  </si>
  <si>
    <t>13.2 Planificar el Involucramiento de los Interesados</t>
  </si>
  <si>
    <t>13.3 Gestionar la Participación de los Interesados</t>
  </si>
  <si>
    <t>13.4 Monitorear el Involucramiento de los Interesados</t>
  </si>
  <si>
    <t>11.3 Realizar el Análisis Cualitativo de Riesgos</t>
  </si>
  <si>
    <t>11.4 Realizar el Análisis Cuantitativo de Riesgos</t>
  </si>
  <si>
    <t>4.3 Dirigir y Gestionar el Trabajo del Proyecto</t>
  </si>
  <si>
    <t>4.5 Monitorear y Controlar el Trabajo del Proyecto</t>
  </si>
  <si>
    <t>5.1 Planificar la Gestión del Alcance</t>
  </si>
  <si>
    <t>5.2 Recopilar Requisitos</t>
  </si>
  <si>
    <t>5.3 Denir el Alcance</t>
  </si>
  <si>
    <t>6.1 Planificar la Gestión del Cronograma</t>
  </si>
  <si>
    <t>6.2 Denir las Actividades</t>
  </si>
  <si>
    <t>6.3 Secuenciar las Actividades</t>
  </si>
  <si>
    <t>6.4 Estimar la Duración de las Actividades</t>
  </si>
  <si>
    <t>7.1 Planificar la Gestión de los Costos</t>
  </si>
  <si>
    <t>7.2 Estimar los Costos</t>
  </si>
  <si>
    <t>9.1 Planificar la Gestión de Recursos</t>
  </si>
  <si>
    <t>PROCESOS PARA LA DIRECCIÓN DE PROYECTOS</t>
  </si>
  <si>
    <t>Salidas</t>
  </si>
  <si>
    <t>ENTRADAS</t>
  </si>
  <si>
    <t>SALIDAS</t>
  </si>
  <si>
    <t>Juicio de expertos</t>
  </si>
  <si>
    <t>Reuniones</t>
  </si>
  <si>
    <t>Toma de decisiones</t>
  </si>
  <si>
    <t>5.1 Planificar la Gestión del Alcance</t>
  </si>
  <si>
    <t>Prototipos</t>
  </si>
  <si>
    <t>5.3 Definir el Alcance</t>
  </si>
  <si>
    <t>Análisis del producto</t>
  </si>
  <si>
    <t>Descomposición</t>
  </si>
  <si>
    <t>6.1 Planificar la Gestión del Cronograma</t>
  </si>
  <si>
    <t>6.2 Definir las Actividades</t>
  </si>
  <si>
    <t>Método de la ruta crítica</t>
  </si>
  <si>
    <t>7.1 Planificar la Gestión de los Costos</t>
  </si>
  <si>
    <t>Costos agregados</t>
  </si>
  <si>
    <t>Financiamiento</t>
  </si>
  <si>
    <t>8.1 Planificar la Gestión de la Calidad</t>
  </si>
  <si>
    <t>Auditorías</t>
  </si>
  <si>
    <t>Resolución de problemas</t>
  </si>
  <si>
    <t>9.1 Planificar la Gestión de Recursos</t>
  </si>
  <si>
    <t>Asignación previa</t>
  </si>
  <si>
    <t>Equipos virtuales</t>
  </si>
  <si>
    <t>Coubicación</t>
  </si>
  <si>
    <t>Capacitación</t>
  </si>
  <si>
    <t>10.1 Planificar la Gestión de las Comunicaciones</t>
  </si>
  <si>
    <t>11.1 Planificar la Gestión de los Riesgos</t>
  </si>
  <si>
    <t>11.2 Identificar los Riesgos</t>
  </si>
  <si>
    <t>11.5 Planificar la Respuesta a los Riesgos</t>
  </si>
  <si>
    <t>Publicidad</t>
  </si>
  <si>
    <t>13.1 Identificar a los Interesados</t>
  </si>
  <si>
    <t>13.2 Planificar el Involucramiento de los Interesados</t>
  </si>
  <si>
    <r>
      <rPr>
        <b/>
        <sz val="9"/>
        <color rgb="FF363435"/>
        <rFont val="Times New Roman"/>
        <family val="1"/>
      </rPr>
      <t>Integración</t>
    </r>
  </si>
  <si>
    <r>
      <rPr>
        <b/>
        <sz val="9"/>
        <color rgb="FF363435"/>
        <rFont val="Times New Roman"/>
        <family val="1"/>
      </rPr>
      <t>Alcance</t>
    </r>
  </si>
  <si>
    <r>
      <rPr>
        <b/>
        <sz val="9"/>
        <color rgb="FF363435"/>
        <rFont val="Times New Roman"/>
        <family val="1"/>
      </rPr>
      <t>Cronograma</t>
    </r>
  </si>
  <si>
    <r>
      <rPr>
        <b/>
        <sz val="9"/>
        <color rgb="FF363435"/>
        <rFont val="Times New Roman"/>
        <family val="1"/>
      </rPr>
      <t>Costo</t>
    </r>
  </si>
  <si>
    <r>
      <rPr>
        <b/>
        <sz val="9"/>
        <color rgb="FF363435"/>
        <rFont val="Times New Roman"/>
        <family val="1"/>
      </rPr>
      <t>Calidad</t>
    </r>
  </si>
  <si>
    <r>
      <rPr>
        <b/>
        <sz val="9"/>
        <color rgb="FF363435"/>
        <rFont val="Times New Roman"/>
        <family val="1"/>
      </rPr>
      <t>Recu</t>
    </r>
    <r>
      <rPr>
        <b/>
        <sz val="9"/>
        <color rgb="FF363435"/>
        <rFont val="Times New Roman"/>
        <family val="1"/>
      </rPr>
      <t>r</t>
    </r>
    <r>
      <rPr>
        <b/>
        <sz val="9"/>
        <color rgb="FF363435"/>
        <rFont val="Times New Roman"/>
        <family val="1"/>
      </rPr>
      <t>sos</t>
    </r>
  </si>
  <si>
    <r>
      <rPr>
        <b/>
        <sz val="9"/>
        <color rgb="FF363435"/>
        <rFont val="Times New Roman"/>
        <family val="1"/>
      </rPr>
      <t>Comunicación</t>
    </r>
  </si>
  <si>
    <r>
      <rPr>
        <b/>
        <sz val="9"/>
        <color rgb="FF363435"/>
        <rFont val="Times New Roman"/>
        <family val="1"/>
      </rPr>
      <t>Riesgo</t>
    </r>
  </si>
  <si>
    <r>
      <rPr>
        <b/>
        <sz val="9"/>
        <color rgb="FF363435"/>
        <rFont val="Times New Roman"/>
        <family val="1"/>
      </rPr>
      <t>Adquisición</t>
    </r>
  </si>
  <si>
    <t>Herramientas y Técnicas de Recopilación  de Datos</t>
  </si>
  <si>
    <t>Tormenta de ideas</t>
  </si>
  <si>
    <r>
      <rPr>
        <b/>
        <sz val="8"/>
        <color rgb="FF363435"/>
        <rFont val="Times New Roman"/>
        <family val="1"/>
      </rPr>
      <t>4.1</t>
    </r>
    <r>
      <rPr>
        <sz val="8"/>
        <color rgb="FF363435"/>
        <rFont val="Times New Roman"/>
        <family val="1"/>
      </rPr>
      <t>,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4.2</t>
    </r>
  </si>
  <si>
    <r>
      <rPr>
        <sz val="8"/>
        <color rgb="FF363435"/>
        <rFont val="Times New Roman"/>
        <family val="1"/>
      </rPr>
      <t>Hojas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verificación</t>
    </r>
  </si>
  <si>
    <r>
      <rPr>
        <sz val="8"/>
        <color rgb="FF363435"/>
        <rFont val="Times New Roman"/>
        <family val="1"/>
      </rPr>
      <t>Listas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verificación</t>
    </r>
  </si>
  <si>
    <t>8.2,  8.3</t>
  </si>
  <si>
    <t>Grupos focales</t>
  </si>
  <si>
    <t>4.1,  4.2</t>
  </si>
  <si>
    <t>Entrevistas</t>
  </si>
  <si>
    <r>
      <rPr>
        <sz val="8"/>
        <color rgb="FF363435"/>
        <rFont val="Times New Roman"/>
        <family val="1"/>
      </rPr>
      <t xml:space="preserve">11.2,
</t>
    </r>
    <r>
      <rPr>
        <sz val="8"/>
        <color rgb="FF363435"/>
        <rFont val="Times New Roman"/>
        <family val="1"/>
      </rPr>
      <t xml:space="preserve">11.3,
</t>
    </r>
    <r>
      <rPr>
        <sz val="8"/>
        <color rgb="FF363435"/>
        <rFont val="Times New Roman"/>
        <family val="1"/>
      </rPr>
      <t xml:space="preserve">11.4,
</t>
    </r>
    <r>
      <rPr>
        <sz val="8"/>
        <color rgb="FF363435"/>
        <rFont val="Times New Roman"/>
        <family val="1"/>
      </rPr>
      <t>11.5</t>
    </r>
  </si>
  <si>
    <r>
      <rPr>
        <sz val="8"/>
        <color rgb="FF363435"/>
        <rFont val="Times New Roman"/>
        <family val="1"/>
      </rPr>
      <t>I</t>
    </r>
    <r>
      <rPr>
        <sz val="8"/>
        <color rgb="FF363435"/>
        <rFont val="Times New Roman"/>
        <family val="1"/>
      </rPr>
      <t>n</t>
    </r>
    <r>
      <rPr>
        <sz val="8"/>
        <color rgb="FF363435"/>
        <rFont val="Times New Roman"/>
        <family val="1"/>
      </rPr>
      <t>vestigación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mercado</t>
    </r>
  </si>
  <si>
    <r>
      <rPr>
        <sz val="8"/>
        <color rgb="FF363435"/>
        <rFont val="Times New Roman"/>
        <family val="1"/>
      </rPr>
      <t>Cuestionarios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y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encuestas</t>
    </r>
  </si>
  <si>
    <r>
      <rPr>
        <sz val="8"/>
        <color rgb="FF363435"/>
        <rFont val="Times New Roman"/>
        <family val="1"/>
      </rPr>
      <t>Muestreo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estadístico</t>
    </r>
  </si>
  <si>
    <t>Herramientas y Técnicas de Análisis de Datos</t>
  </si>
  <si>
    <r>
      <rPr>
        <sz val="8"/>
        <color rgb="FF363435"/>
        <rFont val="Times New Roman"/>
        <family val="1"/>
      </rPr>
      <t>Análisis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alte</t>
    </r>
    <r>
      <rPr>
        <sz val="8"/>
        <color rgb="FF363435"/>
        <rFont val="Times New Roman"/>
        <family val="1"/>
      </rPr>
      <t>r</t>
    </r>
    <r>
      <rPr>
        <sz val="8"/>
        <color rgb="FF363435"/>
        <rFont val="Times New Roman"/>
        <family val="1"/>
      </rPr>
      <t>nativas</t>
    </r>
  </si>
  <si>
    <t>4.5,  4.6</t>
  </si>
  <si>
    <t>5.1,  5.4</t>
  </si>
  <si>
    <t>6.1,  6.4</t>
  </si>
  <si>
    <t>7.1,  7.2</t>
  </si>
  <si>
    <r>
      <rPr>
        <b/>
        <sz val="8"/>
        <color rgb="FF363435"/>
        <rFont val="Times New Roman"/>
        <family val="1"/>
      </rPr>
      <t>9.2</t>
    </r>
    <r>
      <rPr>
        <sz val="8"/>
        <color rgb="FF363435"/>
        <rFont val="Times New Roman"/>
        <family val="1"/>
      </rPr>
      <t>,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9.6</t>
    </r>
  </si>
  <si>
    <r>
      <rPr>
        <sz val="8"/>
        <color rgb="FF363435"/>
        <rFont val="Times New Roman"/>
        <family val="1"/>
      </rPr>
      <t>Evaluación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otros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parámetros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riesgo</t>
    </r>
  </si>
  <si>
    <r>
      <rPr>
        <sz val="8"/>
        <color rgb="FF363435"/>
        <rFont val="Times New Roman"/>
        <family val="1"/>
      </rPr>
      <t>Análisis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supuestos
</t>
    </r>
    <r>
      <rPr>
        <sz val="8"/>
        <color rgb="FF363435"/>
        <rFont val="Times New Roman"/>
        <family val="1"/>
      </rPr>
      <t>y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restricciones</t>
    </r>
  </si>
  <si>
    <t>Costo de la calidad</t>
  </si>
  <si>
    <r>
      <rPr>
        <sz val="8"/>
        <color rgb="FF363435"/>
        <rFont val="Times New Roman"/>
        <family val="1"/>
      </rPr>
      <t>Análisis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mediante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árbol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decisiones</t>
    </r>
  </si>
  <si>
    <r>
      <rPr>
        <sz val="8"/>
        <color rgb="FF363435"/>
        <rFont val="Times New Roman"/>
        <family val="1"/>
      </rPr>
      <t>Análisis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documentos</t>
    </r>
  </si>
  <si>
    <r>
      <rPr>
        <sz val="8"/>
        <color rgb="FF363435"/>
        <rFont val="Times New Roman"/>
        <family val="1"/>
      </rPr>
      <t>Análisis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del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valor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ganado</t>
    </r>
  </si>
  <si>
    <r>
      <rPr>
        <sz val="8"/>
        <color rgb="FF363435"/>
        <rFont val="Times New Roman"/>
        <family val="1"/>
      </rPr>
      <t>Diagramas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influencias</t>
    </r>
  </si>
  <si>
    <r>
      <rPr>
        <sz val="8"/>
        <color rgb="FF363435"/>
        <rFont val="Times New Roman"/>
        <family val="1"/>
      </rPr>
      <t>Análisis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hacer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o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comprar</t>
    </r>
  </si>
  <si>
    <r>
      <rPr>
        <sz val="8"/>
        <color rgb="FF363435"/>
        <rFont val="Times New Roman"/>
        <family val="1"/>
      </rPr>
      <t>R</t>
    </r>
    <r>
      <rPr>
        <sz val="8"/>
        <color rgb="FF363435"/>
        <rFont val="Times New Roman"/>
        <family val="1"/>
      </rPr>
      <t>e</t>
    </r>
    <r>
      <rPr>
        <sz val="8"/>
        <color rgb="FF363435"/>
        <rFont val="Times New Roman"/>
        <family val="1"/>
      </rPr>
      <t>visiones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del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desempeño</t>
    </r>
  </si>
  <si>
    <r>
      <rPr>
        <sz val="8"/>
        <color rgb="FF363435"/>
        <rFont val="Times New Roman"/>
        <family val="1"/>
      </rPr>
      <t>Análisis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procesos</t>
    </r>
  </si>
  <si>
    <r>
      <rPr>
        <sz val="8"/>
        <color rgb="FF363435"/>
        <rFont val="Times New Roman"/>
        <family val="1"/>
      </rPr>
      <t>Evaluación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propuestas</t>
    </r>
  </si>
  <si>
    <r>
      <rPr>
        <sz val="8"/>
        <color rgb="FF363435"/>
        <rFont val="Times New Roman"/>
        <family val="1"/>
      </rPr>
      <t>Análisis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regresión</t>
    </r>
  </si>
  <si>
    <t>Análisis de reserva</t>
  </si>
  <si>
    <r>
      <rPr>
        <b/>
        <sz val="8"/>
        <color rgb="FF363435"/>
        <rFont val="Times New Roman"/>
        <family val="1"/>
      </rPr>
      <t>7.2</t>
    </r>
    <r>
      <rPr>
        <sz val="8"/>
        <color rgb="FF363435"/>
        <rFont val="Times New Roman"/>
        <family val="1"/>
      </rPr>
      <t>,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7.3,
</t>
    </r>
    <r>
      <rPr>
        <sz val="8"/>
        <color rgb="FF363435"/>
        <rFont val="Times New Roman"/>
        <family val="1"/>
      </rPr>
      <t>7.4</t>
    </r>
  </si>
  <si>
    <r>
      <rPr>
        <sz val="8"/>
        <color rgb="FF363435"/>
        <rFont val="Times New Roman"/>
        <family val="1"/>
      </rPr>
      <t>Evaluación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la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calidad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los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datos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sobre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riesgos</t>
    </r>
  </si>
  <si>
    <t>Evaluación de probabilidad e impacto
de los riesgos</t>
  </si>
  <si>
    <r>
      <rPr>
        <sz val="8"/>
        <color rgb="FF363435"/>
        <rFont val="Times New Roman"/>
        <family val="1"/>
      </rPr>
      <t>Análisis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causa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raíz</t>
    </r>
  </si>
  <si>
    <r>
      <rPr>
        <b/>
        <sz val="8"/>
        <color rgb="FF363435"/>
        <rFont val="Times New Roman"/>
        <family val="1"/>
      </rPr>
      <t>8.2</t>
    </r>
    <r>
      <rPr>
        <sz val="8"/>
        <color rgb="FF363435"/>
        <rFont val="Times New Roman"/>
        <family val="1"/>
      </rPr>
      <t>,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8.3</t>
    </r>
  </si>
  <si>
    <r>
      <rPr>
        <sz val="8"/>
        <color rgb="FF363435"/>
        <rFont val="Times New Roman"/>
        <family val="1"/>
      </rPr>
      <t xml:space="preserve">13.2,
</t>
    </r>
    <r>
      <rPr>
        <sz val="8"/>
        <color rgb="FF363435"/>
        <rFont val="Times New Roman"/>
        <family val="1"/>
      </rPr>
      <t>13.4</t>
    </r>
  </si>
  <si>
    <r>
      <rPr>
        <sz val="8"/>
        <color rgb="FF363435"/>
        <rFont val="Times New Roman"/>
        <family val="1"/>
      </rPr>
      <t>Análisis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sensibilidad</t>
    </r>
  </si>
  <si>
    <t>Simulación</t>
  </si>
  <si>
    <r>
      <rPr>
        <sz val="8"/>
        <color rgb="FF363435"/>
        <rFont val="Times New Roman"/>
        <family val="1"/>
      </rPr>
      <t>Análisis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interesados</t>
    </r>
  </si>
  <si>
    <r>
      <rPr>
        <b/>
        <sz val="8"/>
        <color rgb="FF363435"/>
        <rFont val="Times New Roman"/>
        <family val="1"/>
      </rPr>
      <t>13.1</t>
    </r>
    <r>
      <rPr>
        <sz val="8"/>
        <color rgb="FF363435"/>
        <rFont val="Times New Roman"/>
        <family val="1"/>
      </rPr>
      <t xml:space="preserve">,
</t>
    </r>
    <r>
      <rPr>
        <sz val="8"/>
        <color rgb="FF363435"/>
        <rFont val="Times New Roman"/>
        <family val="1"/>
      </rPr>
      <t>13.4</t>
    </r>
  </si>
  <si>
    <t>Análisis FODA</t>
  </si>
  <si>
    <r>
      <rPr>
        <sz val="8"/>
        <color rgb="FF363435"/>
        <rFont val="Times New Roman"/>
        <family val="1"/>
      </rPr>
      <t>Análisis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del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desempeño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técnico</t>
    </r>
  </si>
  <si>
    <r>
      <rPr>
        <sz val="8"/>
        <color rgb="FF363435"/>
        <rFont val="Times New Roman"/>
        <family val="1"/>
      </rPr>
      <t>Análisis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tendencias</t>
    </r>
  </si>
  <si>
    <r>
      <rPr>
        <b/>
        <sz val="8"/>
        <color rgb="FF363435"/>
        <rFont val="Times New Roman"/>
        <family val="1"/>
      </rPr>
      <t>4.5</t>
    </r>
    <r>
      <rPr>
        <sz val="8"/>
        <color rgb="FF363435"/>
        <rFont val="Times New Roman"/>
        <family val="1"/>
      </rPr>
      <t>,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4.7</t>
    </r>
  </si>
  <si>
    <t>Análisis de variación</t>
  </si>
  <si>
    <r>
      <rPr>
        <sz val="8"/>
        <color rgb="FF363435"/>
        <rFont val="Times New Roman"/>
        <family val="1"/>
      </rPr>
      <t>Análisis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escenarios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“¿Qué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pasa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si…?”</t>
    </r>
  </si>
  <si>
    <r>
      <rPr>
        <b/>
        <sz val="8"/>
        <color rgb="FF363435"/>
        <rFont val="Times New Roman"/>
        <family val="1"/>
      </rPr>
      <t>6.5</t>
    </r>
    <r>
      <rPr>
        <sz val="8"/>
        <color rgb="FF363435"/>
        <rFont val="Times New Roman"/>
        <family val="1"/>
      </rPr>
      <t>,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6.6</t>
    </r>
  </si>
  <si>
    <t>Herramientas y Técnicas de Representación de Datos</t>
  </si>
  <si>
    <r>
      <rPr>
        <sz val="8"/>
        <color rgb="FF363435"/>
        <rFont val="Times New Roman"/>
        <family val="1"/>
      </rPr>
      <t>Diagramas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afinidad</t>
    </r>
  </si>
  <si>
    <r>
      <rPr>
        <sz val="8"/>
        <color rgb="FF363435"/>
        <rFont val="Times New Roman"/>
        <family val="1"/>
      </rPr>
      <t>Diagramas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causa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y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efecto</t>
    </r>
  </si>
  <si>
    <r>
      <rPr>
        <sz val="8"/>
        <color rgb="FF363435"/>
        <rFont val="Times New Roman"/>
        <family val="1"/>
      </rPr>
      <t>Diagramas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control</t>
    </r>
  </si>
  <si>
    <t>Diagramas de flujo</t>
  </si>
  <si>
    <r>
      <rPr>
        <b/>
        <sz val="8"/>
        <color rgb="FF363435"/>
        <rFont val="Times New Roman"/>
        <family val="1"/>
      </rPr>
      <t>8.1</t>
    </r>
    <r>
      <rPr>
        <sz val="8"/>
        <color rgb="FF363435"/>
        <rFont val="Times New Roman"/>
        <family val="1"/>
      </rPr>
      <t>,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8.2</t>
    </r>
  </si>
  <si>
    <r>
      <rPr>
        <sz val="8"/>
        <color rgb="FF363435"/>
        <rFont val="Times New Roman"/>
        <family val="1"/>
      </rPr>
      <t>Diagramas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jerárquicos</t>
    </r>
  </si>
  <si>
    <t>Histogramas</t>
  </si>
  <si>
    <r>
      <rPr>
        <sz val="8"/>
        <color rgb="FF363435"/>
        <rFont val="Times New Roman"/>
        <family val="1"/>
      </rPr>
      <t>Modelo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lógico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datos</t>
    </r>
  </si>
  <si>
    <r>
      <rPr>
        <sz val="8"/>
        <color rgb="FF363435"/>
        <rFont val="Times New Roman"/>
        <family val="1"/>
      </rPr>
      <t>Diagramas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matriciales</t>
    </r>
  </si>
  <si>
    <r>
      <rPr>
        <sz val="8"/>
        <color rgb="FF363435"/>
        <rFont val="Times New Roman"/>
        <family val="1"/>
      </rPr>
      <t>Diagramas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basados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en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una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matriz</t>
    </r>
  </si>
  <si>
    <t>Mapeo mental</t>
  </si>
  <si>
    <r>
      <rPr>
        <sz val="8"/>
        <color rgb="FF363435"/>
        <rFont val="Times New Roman"/>
        <family val="1"/>
      </rPr>
      <t>Matriz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probabilidad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impacto</t>
    </r>
  </si>
  <si>
    <r>
      <rPr>
        <sz val="8"/>
        <color rgb="FF363435"/>
        <rFont val="Times New Roman"/>
        <family val="1"/>
      </rPr>
      <t xml:space="preserve">Diagramas
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dispe</t>
    </r>
    <r>
      <rPr>
        <sz val="8"/>
        <color rgb="FF363435"/>
        <rFont val="Times New Roman"/>
        <family val="1"/>
      </rPr>
      <t>r</t>
    </r>
    <r>
      <rPr>
        <sz val="8"/>
        <color rgb="FF363435"/>
        <rFont val="Times New Roman"/>
        <family val="1"/>
      </rPr>
      <t>sión</t>
    </r>
  </si>
  <si>
    <r>
      <rPr>
        <sz val="8"/>
        <color rgb="FF363435"/>
        <rFont val="Times New Roman"/>
        <family val="1"/>
      </rPr>
      <t>Matriz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e</t>
    </r>
    <r>
      <rPr>
        <sz val="8"/>
        <color rgb="FF363435"/>
        <rFont val="Times New Roman"/>
        <family val="1"/>
      </rPr>
      <t>valuación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la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pa</t>
    </r>
    <r>
      <rPr>
        <sz val="8"/>
        <color rgb="FF363435"/>
        <rFont val="Times New Roman"/>
        <family val="1"/>
      </rPr>
      <t>r</t>
    </r>
    <r>
      <rPr>
        <sz val="8"/>
        <color rgb="FF363435"/>
        <rFont val="Times New Roman"/>
        <family val="1"/>
      </rPr>
      <t>ticipación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los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interesados</t>
    </r>
  </si>
  <si>
    <r>
      <rPr>
        <sz val="8"/>
        <color rgb="FF363435"/>
        <rFont val="Times New Roman"/>
        <family val="1"/>
      </rPr>
      <t xml:space="preserve">10.1,
</t>
    </r>
    <r>
      <rPr>
        <sz val="8"/>
        <color rgb="FF363435"/>
        <rFont val="Times New Roman"/>
        <family val="1"/>
      </rPr>
      <t>10.3</t>
    </r>
  </si>
  <si>
    <r>
      <rPr>
        <b/>
        <sz val="8"/>
        <color rgb="FF363435"/>
        <rFont val="Times New Roman"/>
        <family val="1"/>
      </rPr>
      <t>13.2</t>
    </r>
    <r>
      <rPr>
        <sz val="8"/>
        <color rgb="FF363435"/>
        <rFont val="Times New Roman"/>
        <family val="1"/>
      </rPr>
      <t xml:space="preserve">,
</t>
    </r>
    <r>
      <rPr>
        <sz val="8"/>
        <color rgb="FF363435"/>
        <rFont val="Times New Roman"/>
        <family val="1"/>
      </rPr>
      <t>13.4</t>
    </r>
  </si>
  <si>
    <r>
      <rPr>
        <sz val="8"/>
        <color rgb="FF363435"/>
        <rFont val="Times New Roman"/>
        <family val="1"/>
      </rPr>
      <t>Mapeo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/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representación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interesados</t>
    </r>
  </si>
  <si>
    <t>Formatos  tipo texto</t>
  </si>
  <si>
    <t>Herramientas y Técnicas para la Toma de Decisiones</t>
  </si>
  <si>
    <r>
      <rPr>
        <sz val="8"/>
        <color rgb="FF363435"/>
        <rFont val="Times New Roman"/>
        <family val="1"/>
      </rPr>
      <t>Análisis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decisiones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con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múltiples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criterios</t>
    </r>
  </si>
  <si>
    <t>5.2,  5.3</t>
  </si>
  <si>
    <t>Votación</t>
  </si>
  <si>
    <r>
      <rPr>
        <b/>
        <sz val="8"/>
        <color rgb="FF363435"/>
        <rFont val="Times New Roman"/>
        <family val="1"/>
      </rPr>
      <t>5.2</t>
    </r>
    <r>
      <rPr>
        <sz val="8"/>
        <color rgb="FF363435"/>
        <rFont val="Times New Roman"/>
        <family val="1"/>
      </rPr>
      <t>,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5.5</t>
    </r>
  </si>
  <si>
    <t>Herramientas y Técnicas para la Comunicación</t>
  </si>
  <si>
    <t>Retroalimentación</t>
  </si>
  <si>
    <t>Presentaciones</t>
  </si>
  <si>
    <t>Herramientas y Técnicas de Habilidades Interpersonales  y de Equipo</t>
  </si>
  <si>
    <r>
      <rPr>
        <sz val="8"/>
        <color rgb="FF363435"/>
        <rFont val="Times New Roman"/>
        <family val="1"/>
      </rPr>
      <t>Escuchar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fo</t>
    </r>
    <r>
      <rPr>
        <sz val="8"/>
        <color rgb="FF363435"/>
        <rFont val="Times New Roman"/>
        <family val="1"/>
      </rPr>
      <t>r</t>
    </r>
    <r>
      <rPr>
        <sz val="8"/>
        <color rgb="FF363435"/>
        <rFont val="Times New Roman"/>
        <family val="1"/>
      </rPr>
      <t>ma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activa</t>
    </r>
  </si>
  <si>
    <r>
      <rPr>
        <sz val="8"/>
        <color rgb="FF363435"/>
        <rFont val="Times New Roman"/>
        <family val="1"/>
      </rPr>
      <t xml:space="preserve">Evaluación
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estilos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comunicación</t>
    </r>
  </si>
  <si>
    <t>Gestión  de conflictos</t>
  </si>
  <si>
    <r>
      <rPr>
        <sz val="8"/>
        <color rgb="FF363435"/>
        <rFont val="Times New Roman"/>
        <family val="1"/>
      </rPr>
      <t>9.4,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b/>
        <sz val="8"/>
        <color rgb="FF363435"/>
        <rFont val="Times New Roman"/>
        <family val="1"/>
      </rPr>
      <t>9.5</t>
    </r>
  </si>
  <si>
    <t>Conciencia  cultural</t>
  </si>
  <si>
    <r>
      <rPr>
        <b/>
        <sz val="8"/>
        <color rgb="FF363435"/>
        <rFont val="Times New Roman"/>
        <family val="1"/>
      </rPr>
      <t>10.1</t>
    </r>
    <r>
      <rPr>
        <sz val="8"/>
        <color rgb="FF363435"/>
        <rFont val="Times New Roman"/>
        <family val="1"/>
      </rPr>
      <t xml:space="preserve">,
</t>
    </r>
    <r>
      <rPr>
        <sz val="8"/>
        <color rgb="FF363435"/>
        <rFont val="Times New Roman"/>
        <family val="1"/>
      </rPr>
      <t>10.2</t>
    </r>
  </si>
  <si>
    <r>
      <rPr>
        <sz val="8"/>
        <color rgb="FF363435"/>
        <rFont val="Times New Roman"/>
        <family val="1"/>
      </rPr>
      <t xml:space="preserve">13.3,
</t>
    </r>
    <r>
      <rPr>
        <sz val="8"/>
        <color rgb="FF363435"/>
        <rFont val="Times New Roman"/>
        <family val="1"/>
      </rPr>
      <t>13.4</t>
    </r>
  </si>
  <si>
    <r>
      <rPr>
        <sz val="8"/>
        <color rgb="FF363435"/>
        <rFont val="Times New Roman"/>
        <family val="1"/>
      </rPr>
      <t>Inteligencia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emocional</t>
    </r>
  </si>
  <si>
    <t>Facilitación</t>
  </si>
  <si>
    <r>
      <rPr>
        <b/>
        <sz val="8"/>
        <color rgb="FF363435"/>
        <rFont val="Times New Roman"/>
        <family val="1"/>
      </rPr>
      <t>4.1</t>
    </r>
    <r>
      <rPr>
        <sz val="8"/>
        <color rgb="FF363435"/>
        <rFont val="Times New Roman"/>
        <family val="1"/>
      </rPr>
      <t>,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4.2,
</t>
    </r>
    <r>
      <rPr>
        <sz val="8"/>
        <color rgb="FF363435"/>
        <rFont val="Times New Roman"/>
        <family val="1"/>
      </rPr>
      <t>4.4</t>
    </r>
  </si>
  <si>
    <t>Influencia</t>
  </si>
  <si>
    <r>
      <rPr>
        <sz val="8"/>
        <color rgb="FF363435"/>
        <rFont val="Times New Roman"/>
        <family val="1"/>
      </rPr>
      <t>9.4,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b/>
        <sz val="8"/>
        <color rgb="FF363435"/>
        <rFont val="Times New Roman"/>
        <family val="1"/>
      </rPr>
      <t>9.5</t>
    </r>
    <r>
      <rPr>
        <sz val="8"/>
        <color rgb="FF363435"/>
        <rFont val="Times New Roman"/>
        <family val="1"/>
      </rPr>
      <t xml:space="preserve">,
</t>
    </r>
    <r>
      <rPr>
        <sz val="8"/>
        <color rgb="FF363435"/>
        <rFont val="Times New Roman"/>
        <family val="1"/>
      </rPr>
      <t>9.6</t>
    </r>
  </si>
  <si>
    <t>Liderazgo</t>
  </si>
  <si>
    <r>
      <rPr>
        <sz val="8"/>
        <color rgb="FF363435"/>
        <rFont val="Times New Roman"/>
        <family val="1"/>
      </rPr>
      <t>Gestión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reuniones</t>
    </r>
  </si>
  <si>
    <t>Motivación</t>
  </si>
  <si>
    <t>Negociación</t>
  </si>
  <si>
    <r>
      <rPr>
        <sz val="8"/>
        <color rgb="FF363435"/>
        <rFont val="Times New Roman"/>
        <family val="1"/>
      </rPr>
      <t>9.3,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9.4,
</t>
    </r>
    <r>
      <rPr>
        <sz val="8"/>
        <color rgb="FF363435"/>
        <rFont val="Times New Roman"/>
        <family val="1"/>
      </rPr>
      <t>9.6</t>
    </r>
  </si>
  <si>
    <r>
      <rPr>
        <sz val="8"/>
        <color rgb="FF363435"/>
        <rFont val="Times New Roman"/>
        <family val="1"/>
      </rPr>
      <t>Creació</t>
    </r>
    <r>
      <rPr>
        <sz val="8"/>
        <color rgb="FF363435"/>
        <rFont val="Times New Roman"/>
        <family val="1"/>
      </rPr>
      <t>n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relacione</t>
    </r>
    <r>
      <rPr>
        <sz val="8"/>
        <color rgb="FF363435"/>
        <rFont val="Times New Roman"/>
        <family val="1"/>
      </rPr>
      <t>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</t>
    </r>
    <r>
      <rPr>
        <sz val="8"/>
        <color rgb="FF363435"/>
        <rFont val="Times New Roman"/>
        <family val="1"/>
      </rPr>
      <t>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trabajo</t>
    </r>
  </si>
  <si>
    <r>
      <rPr>
        <sz val="8"/>
        <color rgb="FF363435"/>
        <rFont val="Times New Roman"/>
        <family val="1"/>
      </rPr>
      <t>T</t>
    </r>
    <r>
      <rPr>
        <sz val="8"/>
        <color rgb="FF363435"/>
        <rFont val="Times New Roman"/>
        <family val="1"/>
      </rPr>
      <t>écnica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g</t>
    </r>
    <r>
      <rPr>
        <sz val="8"/>
        <color rgb="FF363435"/>
        <rFont val="Times New Roman"/>
        <family val="1"/>
      </rPr>
      <t>r</t>
    </r>
    <r>
      <rPr>
        <sz val="8"/>
        <color rgb="FF363435"/>
        <rFont val="Times New Roman"/>
        <family val="1"/>
      </rPr>
      <t>upo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nominal</t>
    </r>
  </si>
  <si>
    <r>
      <rPr>
        <sz val="8"/>
        <color rgb="FF363435"/>
        <rFont val="Times New Roman"/>
        <family val="1"/>
      </rPr>
      <t>Obse</t>
    </r>
    <r>
      <rPr>
        <sz val="8"/>
        <color rgb="FF363435"/>
        <rFont val="Times New Roman"/>
        <family val="1"/>
      </rPr>
      <t>r</t>
    </r>
    <r>
      <rPr>
        <sz val="8"/>
        <color rgb="FF363435"/>
        <rFont val="Times New Roman"/>
        <family val="1"/>
      </rPr>
      <t xml:space="preserve">vación/
</t>
    </r>
    <r>
      <rPr>
        <sz val="8"/>
        <color rgb="FF363435"/>
        <rFont val="Times New Roman"/>
        <family val="1"/>
      </rPr>
      <t>co</t>
    </r>
    <r>
      <rPr>
        <sz val="8"/>
        <color rgb="FF363435"/>
        <rFont val="Times New Roman"/>
        <family val="1"/>
      </rPr>
      <t>n</t>
    </r>
    <r>
      <rPr>
        <sz val="8"/>
        <color rgb="FF363435"/>
        <rFont val="Times New Roman"/>
        <family val="1"/>
      </rPr>
      <t>ve</t>
    </r>
    <r>
      <rPr>
        <sz val="8"/>
        <color rgb="FF363435"/>
        <rFont val="Times New Roman"/>
        <family val="1"/>
      </rPr>
      <t>r</t>
    </r>
    <r>
      <rPr>
        <sz val="8"/>
        <color rgb="FF363435"/>
        <rFont val="Times New Roman"/>
        <family val="1"/>
      </rPr>
      <t>sación</t>
    </r>
  </si>
  <si>
    <t>Conciencia  política</t>
  </si>
  <si>
    <r>
      <rPr>
        <sz val="8"/>
        <color rgb="FF363435"/>
        <rFont val="Times New Roman"/>
        <family val="1"/>
      </rPr>
      <t>Desa</t>
    </r>
    <r>
      <rPr>
        <sz val="8"/>
        <color rgb="FF363435"/>
        <rFont val="Times New Roman"/>
        <family val="1"/>
      </rPr>
      <t>r</t>
    </r>
    <r>
      <rPr>
        <sz val="8"/>
        <color rgb="FF363435"/>
        <rFont val="Times New Roman"/>
        <family val="1"/>
      </rPr>
      <t>rollo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del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espíritu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equipo</t>
    </r>
  </si>
  <si>
    <t>Herramientas y Técnicas no Agrupadas</t>
  </si>
  <si>
    <r>
      <rPr>
        <sz val="8"/>
        <color rgb="FF363435"/>
        <rFont val="Times New Roman"/>
        <family val="1"/>
      </rPr>
      <t>Planificación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ágil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liberaciones</t>
    </r>
  </si>
  <si>
    <t>Estimación  análoga</t>
  </si>
  <si>
    <r>
      <rPr>
        <sz val="8"/>
        <color rgb="FF363435"/>
        <rFont val="Times New Roman"/>
        <family val="1"/>
      </rPr>
      <t>Conferencia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oferentes</t>
    </r>
  </si>
  <si>
    <r>
      <rPr>
        <sz val="8"/>
        <color rgb="FF363435"/>
        <rFont val="Times New Roman"/>
        <family val="1"/>
      </rPr>
      <t>Estimación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ascendente</t>
    </r>
  </si>
  <si>
    <r>
      <rPr>
        <sz val="8"/>
        <color rgb="FF363435"/>
        <rFont val="Times New Roman"/>
        <family val="1"/>
      </rPr>
      <t>He</t>
    </r>
    <r>
      <rPr>
        <sz val="8"/>
        <color rgb="FF363435"/>
        <rFont val="Times New Roman"/>
        <family val="1"/>
      </rPr>
      <t>r</t>
    </r>
    <r>
      <rPr>
        <sz val="8"/>
        <color rgb="FF363435"/>
        <rFont val="Times New Roman"/>
        <family val="1"/>
      </rPr>
      <t>ramientas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control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cambios</t>
    </r>
  </si>
  <si>
    <r>
      <rPr>
        <sz val="8"/>
        <color rgb="FF363435"/>
        <rFont val="Times New Roman"/>
        <family val="1"/>
      </rPr>
      <t>Administración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reclamaciones</t>
    </r>
  </si>
  <si>
    <r>
      <rPr>
        <sz val="8"/>
        <color rgb="FF363435"/>
        <rFont val="Times New Roman"/>
        <family val="1"/>
      </rPr>
      <t>Modelos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comunicación</t>
    </r>
  </si>
  <si>
    <r>
      <rPr>
        <sz val="8"/>
        <color rgb="FF363435"/>
        <rFont val="Times New Roman"/>
        <family val="1"/>
      </rPr>
      <t>Análisis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requisitos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comunicación</t>
    </r>
  </si>
  <si>
    <r>
      <rPr>
        <sz val="8"/>
        <color rgb="FF363435"/>
        <rFont val="Times New Roman"/>
        <family val="1"/>
      </rPr>
      <t>T</t>
    </r>
    <r>
      <rPr>
        <sz val="8"/>
        <color rgb="FF363435"/>
        <rFont val="Times New Roman"/>
        <family val="1"/>
      </rPr>
      <t>ecnología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la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comunicación</t>
    </r>
  </si>
  <si>
    <r>
      <rPr>
        <sz val="8"/>
        <color rgb="FF363435"/>
        <rFont val="Times New Roman"/>
        <family val="1"/>
      </rPr>
      <t>Diagramas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contexto</t>
    </r>
  </si>
  <si>
    <r>
      <rPr>
        <sz val="8"/>
        <color rgb="FF363435"/>
        <rFont val="Times New Roman"/>
        <family val="1"/>
      </rPr>
      <t>Estrategias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respuesta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a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contingencias</t>
    </r>
  </si>
  <si>
    <r>
      <t xml:space="preserve">Herramientas y Técnicas no Agrupadas </t>
    </r>
    <r>
      <rPr>
        <b/>
        <i/>
        <sz val="8"/>
        <color theme="0"/>
        <rFont val="Times New Roman"/>
        <family val="1"/>
      </rPr>
      <t>(cont.)</t>
    </r>
  </si>
  <si>
    <r>
      <rPr>
        <sz val="8"/>
        <color rgb="FF363435"/>
        <rFont val="Times New Roman"/>
        <family val="1"/>
      </rPr>
      <t>Dete</t>
    </r>
    <r>
      <rPr>
        <sz val="8"/>
        <color rgb="FF363435"/>
        <rFont val="Times New Roman"/>
        <family val="1"/>
      </rPr>
      <t>r</t>
    </r>
    <r>
      <rPr>
        <sz val="8"/>
        <color rgb="FF363435"/>
        <rFont val="Times New Roman"/>
        <family val="1"/>
      </rPr>
      <t>minación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integración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las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dependencias</t>
    </r>
  </si>
  <si>
    <t>Diseñar  para  X</t>
  </si>
  <si>
    <r>
      <rPr>
        <b/>
        <sz val="8"/>
        <color rgb="FF363435"/>
        <rFont val="Times New Roman"/>
        <family val="1"/>
      </rPr>
      <t>4.1</t>
    </r>
    <r>
      <rPr>
        <sz val="8"/>
        <color rgb="FF363435"/>
        <rFont val="Times New Roman"/>
        <family val="1"/>
      </rPr>
      <t>,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4.2,
</t>
    </r>
    <r>
      <rPr>
        <sz val="8"/>
        <color rgb="FF363435"/>
        <rFont val="Times New Roman"/>
        <family val="1"/>
      </rPr>
      <t>4.3,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4.4,
</t>
    </r>
    <r>
      <rPr>
        <sz val="8"/>
        <color rgb="FF363435"/>
        <rFont val="Times New Roman"/>
        <family val="1"/>
      </rPr>
      <t>4.5,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4.6,
</t>
    </r>
    <r>
      <rPr>
        <sz val="8"/>
        <color rgb="FF363435"/>
        <rFont val="Times New Roman"/>
        <family val="1"/>
      </rPr>
      <t>4.7</t>
    </r>
  </si>
  <si>
    <r>
      <rPr>
        <sz val="8"/>
        <color rgb="FF363435"/>
        <rFont val="Times New Roman"/>
        <family val="1"/>
      </rPr>
      <t>5.1,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5.2,
</t>
    </r>
    <r>
      <rPr>
        <sz val="8"/>
        <color rgb="FF363435"/>
        <rFont val="Times New Roman"/>
        <family val="1"/>
      </rPr>
      <t>5.3,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5.4</t>
    </r>
  </si>
  <si>
    <r>
      <rPr>
        <sz val="8"/>
        <color rgb="FF363435"/>
        <rFont val="Times New Roman"/>
        <family val="1"/>
      </rPr>
      <t>6.1,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6.2,
</t>
    </r>
    <r>
      <rPr>
        <sz val="8"/>
        <color rgb="FF363435"/>
        <rFont val="Times New Roman"/>
        <family val="1"/>
      </rPr>
      <t>6.4</t>
    </r>
  </si>
  <si>
    <r>
      <rPr>
        <sz val="8"/>
        <color rgb="FF363435"/>
        <rFont val="Times New Roman"/>
        <family val="1"/>
      </rPr>
      <t>7.1,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7.2,
</t>
    </r>
    <r>
      <rPr>
        <sz val="8"/>
        <color rgb="FF363435"/>
        <rFont val="Times New Roman"/>
        <family val="1"/>
      </rPr>
      <t>7.3,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7.4</t>
    </r>
  </si>
  <si>
    <t>9.1,  9.2</t>
  </si>
  <si>
    <r>
      <rPr>
        <sz val="8"/>
        <color rgb="FF363435"/>
        <rFont val="Times New Roman"/>
        <family val="1"/>
      </rPr>
      <t xml:space="preserve">11.1,
</t>
    </r>
    <r>
      <rPr>
        <sz val="8"/>
        <color rgb="FF363435"/>
        <rFont val="Times New Roman"/>
        <family val="1"/>
      </rPr>
      <t xml:space="preserve">11.2,
</t>
    </r>
    <r>
      <rPr>
        <sz val="8"/>
        <color rgb="FF363435"/>
        <rFont val="Times New Roman"/>
        <family val="1"/>
      </rPr>
      <t xml:space="preserve">11.3,
</t>
    </r>
    <r>
      <rPr>
        <sz val="8"/>
        <color rgb="FF363435"/>
        <rFont val="Times New Roman"/>
        <family val="1"/>
      </rPr>
      <t xml:space="preserve">11.4,
</t>
    </r>
    <r>
      <rPr>
        <sz val="8"/>
        <color rgb="FF363435"/>
        <rFont val="Times New Roman"/>
        <family val="1"/>
      </rPr>
      <t xml:space="preserve">11.5,
</t>
    </r>
    <r>
      <rPr>
        <sz val="8"/>
        <color rgb="FF363435"/>
        <rFont val="Times New Roman"/>
        <family val="1"/>
      </rPr>
      <t>11.6</t>
    </r>
  </si>
  <si>
    <r>
      <rPr>
        <sz val="8"/>
        <color rgb="FF363435"/>
        <rFont val="Times New Roman"/>
        <family val="1"/>
      </rPr>
      <t xml:space="preserve">12.1,
</t>
    </r>
    <r>
      <rPr>
        <sz val="8"/>
        <color rgb="FF363435"/>
        <rFont val="Times New Roman"/>
        <family val="1"/>
      </rPr>
      <t xml:space="preserve">12.2,
</t>
    </r>
    <r>
      <rPr>
        <sz val="8"/>
        <color rgb="FF363435"/>
        <rFont val="Times New Roman"/>
        <family val="1"/>
      </rPr>
      <t>12.3</t>
    </r>
  </si>
  <si>
    <r>
      <rPr>
        <sz val="8"/>
        <color rgb="FF363435"/>
        <rFont val="Times New Roman"/>
        <family val="1"/>
      </rPr>
      <t xml:space="preserve">13.1,
</t>
    </r>
    <r>
      <rPr>
        <sz val="8"/>
        <color rgb="FF363435"/>
        <rFont val="Times New Roman"/>
        <family val="1"/>
      </rPr>
      <t xml:space="preserve">13.2,
</t>
    </r>
    <r>
      <rPr>
        <sz val="8"/>
        <color rgb="FF363435"/>
        <rFont val="Times New Roman"/>
        <family val="1"/>
      </rPr>
      <t>13.3</t>
    </r>
  </si>
  <si>
    <r>
      <rPr>
        <sz val="8"/>
        <color rgb="FF363435"/>
        <rFont val="Times New Roman"/>
        <family val="1"/>
      </rPr>
      <t>Conciliación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del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límite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financiamiento</t>
    </r>
  </si>
  <si>
    <t>Reglas  básicas</t>
  </si>
  <si>
    <r>
      <rPr>
        <sz val="8"/>
        <color rgb="FF363435"/>
        <rFont val="Times New Roman"/>
        <family val="1"/>
      </rPr>
      <t>R</t>
    </r>
    <r>
      <rPr>
        <sz val="8"/>
        <color rgb="FF363435"/>
        <rFont val="Times New Roman"/>
        <family val="1"/>
      </rPr>
      <t>e</t>
    </r>
    <r>
      <rPr>
        <sz val="8"/>
        <color rgb="FF363435"/>
        <rFont val="Times New Roman"/>
        <family val="1"/>
      </rPr>
      <t>visió</t>
    </r>
    <r>
      <rPr>
        <sz val="8"/>
        <color rgb="FF363435"/>
        <rFont val="Times New Roman"/>
        <family val="1"/>
      </rPr>
      <t>n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</t>
    </r>
    <r>
      <rPr>
        <sz val="8"/>
        <color rgb="FF363435"/>
        <rFont val="Times New Roman"/>
        <family val="1"/>
      </rPr>
      <t>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la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info</t>
    </r>
    <r>
      <rPr>
        <sz val="8"/>
        <color rgb="FF363435"/>
        <rFont val="Times New Roman"/>
        <family val="1"/>
      </rPr>
      <t>r</t>
    </r>
    <r>
      <rPr>
        <sz val="8"/>
        <color rgb="FF363435"/>
        <rFont val="Times New Roman"/>
        <family val="1"/>
      </rPr>
      <t>mació</t>
    </r>
    <r>
      <rPr>
        <sz val="8"/>
        <color rgb="FF363435"/>
        <rFont val="Times New Roman"/>
        <family val="1"/>
      </rPr>
      <t>n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histórica</t>
    </r>
  </si>
  <si>
    <r>
      <rPr>
        <sz val="8"/>
        <color rgb="FF363435"/>
        <rFont val="Times New Roman"/>
        <family val="1"/>
      </rPr>
      <t>Evaluaciones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individuales
</t>
    </r>
    <r>
      <rPr>
        <sz val="8"/>
        <color rgb="FF363435"/>
        <rFont val="Times New Roman"/>
        <family val="1"/>
      </rPr>
      <t>y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equipo</t>
    </r>
  </si>
  <si>
    <r>
      <rPr>
        <sz val="8"/>
        <color rgb="FF363435"/>
        <rFont val="Times New Roman"/>
        <family val="1"/>
      </rPr>
      <t>Gestión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la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info</t>
    </r>
    <r>
      <rPr>
        <sz val="8"/>
        <color rgb="FF363435"/>
        <rFont val="Times New Roman"/>
        <family val="1"/>
      </rPr>
      <t>r</t>
    </r>
    <r>
      <rPr>
        <sz val="8"/>
        <color rgb="FF363435"/>
        <rFont val="Times New Roman"/>
        <family val="1"/>
      </rPr>
      <t>mación</t>
    </r>
  </si>
  <si>
    <t>Inspecciones</t>
  </si>
  <si>
    <r>
      <rPr>
        <sz val="8"/>
        <color rgb="FF363435"/>
        <rFont val="Times New Roman"/>
        <family val="1"/>
      </rPr>
      <t>Gestión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del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conocimiento</t>
    </r>
  </si>
  <si>
    <t>Adelantos  y retrasos</t>
  </si>
  <si>
    <r>
      <rPr>
        <b/>
        <sz val="8"/>
        <color rgb="FF363435"/>
        <rFont val="Times New Roman"/>
        <family val="1"/>
      </rPr>
      <t>6.3</t>
    </r>
    <r>
      <rPr>
        <sz val="8"/>
        <color rgb="FF363435"/>
        <rFont val="Times New Roman"/>
        <family val="1"/>
      </rPr>
      <t>,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6.5,
</t>
    </r>
    <r>
      <rPr>
        <sz val="8"/>
        <color rgb="FF363435"/>
        <rFont val="Times New Roman"/>
        <family val="1"/>
      </rPr>
      <t>6.6</t>
    </r>
  </si>
  <si>
    <r>
      <rPr>
        <sz val="8"/>
        <color rgb="FF363435"/>
        <rFont val="Times New Roman"/>
        <family val="1"/>
      </rPr>
      <t>4.1,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4.2,
</t>
    </r>
    <r>
      <rPr>
        <sz val="8"/>
        <color rgb="FF363435"/>
        <rFont val="Times New Roman"/>
        <family val="1"/>
      </rPr>
      <t>4.3,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4.5,
</t>
    </r>
    <r>
      <rPr>
        <sz val="8"/>
        <color rgb="FF363435"/>
        <rFont val="Times New Roman"/>
        <family val="1"/>
      </rPr>
      <t>4.6,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4.7</t>
    </r>
  </si>
  <si>
    <t>8.1,  8.3</t>
  </si>
  <si>
    <r>
      <rPr>
        <sz val="8"/>
        <color rgb="FF363435"/>
        <rFont val="Times New Roman"/>
        <family val="1"/>
      </rPr>
      <t>9.1,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9.2,
</t>
    </r>
    <r>
      <rPr>
        <sz val="8"/>
        <color rgb="FF363435"/>
        <rFont val="Times New Roman"/>
        <family val="1"/>
      </rPr>
      <t>9.4</t>
    </r>
  </si>
  <si>
    <r>
      <rPr>
        <b/>
        <sz val="8"/>
        <color rgb="FF363435"/>
        <rFont val="Times New Roman"/>
        <family val="1"/>
      </rPr>
      <t>10.1</t>
    </r>
    <r>
      <rPr>
        <sz val="8"/>
        <color rgb="FF363435"/>
        <rFont val="Times New Roman"/>
        <family val="1"/>
      </rPr>
      <t xml:space="preserve">,
</t>
    </r>
    <r>
      <rPr>
        <sz val="8"/>
        <color rgb="FF363435"/>
        <rFont val="Times New Roman"/>
        <family val="1"/>
      </rPr>
      <t xml:space="preserve">10,2,
</t>
    </r>
    <r>
      <rPr>
        <sz val="8"/>
        <color rgb="FF363435"/>
        <rFont val="Times New Roman"/>
        <family val="1"/>
      </rPr>
      <t>10.3</t>
    </r>
  </si>
  <si>
    <r>
      <rPr>
        <sz val="8"/>
        <color rgb="FF363435"/>
        <rFont val="Times New Roman"/>
        <family val="1"/>
      </rPr>
      <t xml:space="preserve">11.1,
</t>
    </r>
    <r>
      <rPr>
        <sz val="8"/>
        <color rgb="FF363435"/>
        <rFont val="Times New Roman"/>
        <family val="1"/>
      </rPr>
      <t xml:space="preserve">11.2,
</t>
    </r>
    <r>
      <rPr>
        <sz val="8"/>
        <color rgb="FF363435"/>
        <rFont val="Times New Roman"/>
        <family val="1"/>
      </rPr>
      <t xml:space="preserve">11.3,
</t>
    </r>
    <r>
      <rPr>
        <sz val="8"/>
        <color rgb="FF363435"/>
        <rFont val="Times New Roman"/>
        <family val="1"/>
      </rPr>
      <t>11.6</t>
    </r>
  </si>
  <si>
    <r>
      <rPr>
        <sz val="8"/>
        <color rgb="FF363435"/>
        <rFont val="Times New Roman"/>
        <family val="1"/>
      </rPr>
      <t xml:space="preserve">13.1,
</t>
    </r>
    <r>
      <rPr>
        <sz val="8"/>
        <color rgb="FF363435"/>
        <rFont val="Times New Roman"/>
        <family val="1"/>
      </rPr>
      <t xml:space="preserve">13.2,
</t>
    </r>
    <r>
      <rPr>
        <sz val="8"/>
        <color rgb="FF363435"/>
        <rFont val="Times New Roman"/>
        <family val="1"/>
      </rPr>
      <t xml:space="preserve">13.3,
</t>
    </r>
    <r>
      <rPr>
        <sz val="8"/>
        <color rgb="FF363435"/>
        <rFont val="Times New Roman"/>
        <family val="1"/>
      </rPr>
      <t>13.4</t>
    </r>
  </si>
  <si>
    <r>
      <rPr>
        <sz val="8"/>
        <color rgb="FF363435"/>
        <rFont val="Times New Roman"/>
        <family val="1"/>
      </rPr>
      <t>T</t>
    </r>
    <r>
      <rPr>
        <sz val="8"/>
        <color rgb="FF363435"/>
        <rFont val="Times New Roman"/>
        <family val="1"/>
      </rPr>
      <t>eoría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organizacional</t>
    </r>
  </si>
  <si>
    <r>
      <rPr>
        <sz val="8"/>
        <color rgb="FF363435"/>
        <rFont val="Times New Roman"/>
        <family val="1"/>
      </rPr>
      <t>Estimación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paramétrica</t>
    </r>
  </si>
  <si>
    <r>
      <rPr>
        <sz val="8"/>
        <color rgb="FF363435"/>
        <rFont val="Times New Roman"/>
        <family val="1"/>
      </rPr>
      <t>Método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diagramación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por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precedencia</t>
    </r>
  </si>
  <si>
    <r>
      <rPr>
        <sz val="8"/>
        <color rgb="FF363435"/>
        <rFont val="Times New Roman"/>
        <family val="1"/>
      </rPr>
      <t>Sistema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Info</t>
    </r>
    <r>
      <rPr>
        <sz val="8"/>
        <color rgb="FF363435"/>
        <rFont val="Times New Roman"/>
        <family val="1"/>
      </rPr>
      <t>r</t>
    </r>
    <r>
      <rPr>
        <sz val="8"/>
        <color rgb="FF363435"/>
        <rFont val="Times New Roman"/>
        <family val="1"/>
      </rPr>
      <t>mación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para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la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dirección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pr</t>
    </r>
    <r>
      <rPr>
        <sz val="8"/>
        <color rgb="FF363435"/>
        <rFont val="Times New Roman"/>
        <family val="1"/>
      </rPr>
      <t>o</t>
    </r>
    <r>
      <rPr>
        <sz val="8"/>
        <color rgb="FF363435"/>
        <rFont val="Times New Roman"/>
        <family val="1"/>
      </rPr>
      <t>yectos</t>
    </r>
  </si>
  <si>
    <r>
      <rPr>
        <sz val="8"/>
        <color rgb="FF363435"/>
        <rFont val="Times New Roman"/>
        <family val="1"/>
      </rPr>
      <t>6.3,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6.5,
</t>
    </r>
    <r>
      <rPr>
        <sz val="8"/>
        <color rgb="FF363435"/>
        <rFont val="Times New Roman"/>
        <family val="1"/>
      </rPr>
      <t>6.6</t>
    </r>
  </si>
  <si>
    <t>7.2,  7.4</t>
  </si>
  <si>
    <r>
      <rPr>
        <sz val="8"/>
        <color rgb="FF363435"/>
        <rFont val="Times New Roman"/>
        <family val="1"/>
      </rPr>
      <t>9.2,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9.5,
</t>
    </r>
    <r>
      <rPr>
        <sz val="8"/>
        <color rgb="FF363435"/>
        <rFont val="Times New Roman"/>
        <family val="1"/>
      </rPr>
      <t>9.6</t>
    </r>
  </si>
  <si>
    <r>
      <rPr>
        <sz val="8"/>
        <color rgb="FF363435"/>
        <rFont val="Times New Roman"/>
        <family val="1"/>
      </rPr>
      <t xml:space="preserve">10.2,
</t>
    </r>
    <r>
      <rPr>
        <sz val="8"/>
        <color rgb="FF363435"/>
        <rFont val="Times New Roman"/>
        <family val="1"/>
      </rPr>
      <t>10.3</t>
    </r>
  </si>
  <si>
    <t>Listas  rápidas</t>
  </si>
  <si>
    <r>
      <rPr>
        <sz val="8"/>
        <color rgb="FF363435"/>
        <rFont val="Times New Roman"/>
        <family val="1"/>
      </rPr>
      <t>Métodos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mejora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la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calidad</t>
    </r>
  </si>
  <si>
    <r>
      <rPr>
        <sz val="8"/>
        <color rgb="FF363435"/>
        <rFont val="Times New Roman"/>
        <family val="1"/>
      </rPr>
      <t>Reconocimiento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y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recompensas</t>
    </r>
  </si>
  <si>
    <r>
      <rPr>
        <sz val="8"/>
        <color rgb="FF363435"/>
        <rFont val="Times New Roman"/>
        <family val="1"/>
      </rPr>
      <t>Representaciones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la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ince</t>
    </r>
    <r>
      <rPr>
        <sz val="8"/>
        <color rgb="FF363435"/>
        <rFont val="Times New Roman"/>
        <family val="1"/>
      </rPr>
      <t>r</t>
    </r>
    <r>
      <rPr>
        <sz val="8"/>
        <color rgb="FF363435"/>
        <rFont val="Times New Roman"/>
        <family val="1"/>
      </rPr>
      <t>tidumbre</t>
    </r>
  </si>
  <si>
    <r>
      <rPr>
        <sz val="8"/>
        <color rgb="FF363435"/>
        <rFont val="Times New Roman"/>
        <family val="1"/>
      </rPr>
      <t>Optimización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recu</t>
    </r>
    <r>
      <rPr>
        <sz val="8"/>
        <color rgb="FF363435"/>
        <rFont val="Times New Roman"/>
        <family val="1"/>
      </rPr>
      <t>r</t>
    </r>
    <r>
      <rPr>
        <sz val="8"/>
        <color rgb="FF363435"/>
        <rFont val="Times New Roman"/>
        <family val="1"/>
      </rPr>
      <t>sos</t>
    </r>
  </si>
  <si>
    <r>
      <rPr>
        <sz val="8"/>
        <color rgb="FF363435"/>
        <rFont val="Times New Roman"/>
        <family val="1"/>
      </rPr>
      <t>Categorización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riesgos</t>
    </r>
  </si>
  <si>
    <r>
      <rPr>
        <sz val="8"/>
        <color rgb="FF363435"/>
        <rFont val="Times New Roman"/>
        <family val="1"/>
      </rPr>
      <t>Planificación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gradual</t>
    </r>
  </si>
  <si>
    <r>
      <rPr>
        <sz val="8"/>
        <color rgb="FF363435"/>
        <rFont val="Times New Roman"/>
        <family val="1"/>
      </rPr>
      <t>Compresión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del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cronograma</t>
    </r>
  </si>
  <si>
    <r>
      <rPr>
        <sz val="8"/>
        <color rgb="FF363435"/>
        <rFont val="Times New Roman"/>
        <family val="1"/>
      </rPr>
      <t>Análisis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la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red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del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cronograma</t>
    </r>
  </si>
  <si>
    <r>
      <rPr>
        <sz val="8"/>
        <color rgb="FF363435"/>
        <rFont val="Times New Roman"/>
        <family val="1"/>
      </rPr>
      <t>Análisi</t>
    </r>
    <r>
      <rPr>
        <sz val="8"/>
        <color rgb="FF363435"/>
        <rFont val="Times New Roman"/>
        <family val="1"/>
      </rPr>
      <t>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</t>
    </r>
    <r>
      <rPr>
        <sz val="8"/>
        <color rgb="FF363435"/>
        <rFont val="Times New Roman"/>
        <family val="1"/>
      </rPr>
      <t>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selección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</t>
    </r>
    <r>
      <rPr>
        <sz val="8"/>
        <color rgb="FF363435"/>
        <rFont val="Times New Roman"/>
        <family val="1"/>
      </rPr>
      <t>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pr</t>
    </r>
    <r>
      <rPr>
        <sz val="8"/>
        <color rgb="FF363435"/>
        <rFont val="Times New Roman"/>
        <family val="1"/>
      </rPr>
      <t>o</t>
    </r>
    <r>
      <rPr>
        <sz val="8"/>
        <color rgb="FF363435"/>
        <rFont val="Times New Roman"/>
        <family val="1"/>
      </rPr>
      <t>veedores</t>
    </r>
  </si>
  <si>
    <r>
      <rPr>
        <sz val="8"/>
        <color rgb="FF363435"/>
        <rFont val="Times New Roman"/>
        <family val="1"/>
      </rPr>
      <t>Estrategias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para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opo</t>
    </r>
    <r>
      <rPr>
        <sz val="8"/>
        <color rgb="FF363435"/>
        <rFont val="Times New Roman"/>
        <family val="1"/>
      </rPr>
      <t>r</t>
    </r>
    <r>
      <rPr>
        <sz val="8"/>
        <color rgb="FF363435"/>
        <rFont val="Times New Roman"/>
        <family val="1"/>
      </rPr>
      <t>tunidades</t>
    </r>
  </si>
  <si>
    <r>
      <rPr>
        <sz val="8"/>
        <color rgb="FF363435"/>
        <rFont val="Times New Roman"/>
        <family val="1"/>
      </rPr>
      <t>Estrategias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para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el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riesgo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general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del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pr</t>
    </r>
    <r>
      <rPr>
        <sz val="8"/>
        <color rgb="FF363435"/>
        <rFont val="Times New Roman"/>
        <family val="1"/>
      </rPr>
      <t>o</t>
    </r>
    <r>
      <rPr>
        <sz val="8"/>
        <color rgb="FF363435"/>
        <rFont val="Times New Roman"/>
        <family val="1"/>
      </rPr>
      <t>yecto</t>
    </r>
  </si>
  <si>
    <r>
      <rPr>
        <sz val="8"/>
        <color rgb="FF363435"/>
        <rFont val="Times New Roman"/>
        <family val="1"/>
      </rPr>
      <t>Estrategias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para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amenazas</t>
    </r>
  </si>
  <si>
    <r>
      <rPr>
        <sz val="8"/>
        <color rgb="FF363435"/>
        <rFont val="Times New Roman"/>
        <family val="1"/>
      </rPr>
      <t>Planificación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p</t>
    </r>
    <r>
      <rPr>
        <sz val="8"/>
        <color rgb="FF363435"/>
        <rFont val="Times New Roman"/>
        <family val="1"/>
      </rPr>
      <t>r</t>
    </r>
    <r>
      <rPr>
        <sz val="8"/>
        <color rgb="FF363435"/>
        <rFont val="Times New Roman"/>
        <family val="1"/>
      </rPr>
      <t>uebas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inspección</t>
    </r>
  </si>
  <si>
    <r>
      <rPr>
        <sz val="8"/>
        <color rgb="FF363435"/>
        <rFont val="Times New Roman"/>
        <family val="1"/>
      </rPr>
      <t>P</t>
    </r>
    <r>
      <rPr>
        <sz val="8"/>
        <color rgb="FF363435"/>
        <rFont val="Times New Roman"/>
        <family val="1"/>
      </rPr>
      <t>r</t>
    </r>
    <r>
      <rPr>
        <sz val="8"/>
        <color rgb="FF363435"/>
        <rFont val="Times New Roman"/>
        <family val="1"/>
      </rPr>
      <t>uebas/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e</t>
    </r>
    <r>
      <rPr>
        <sz val="8"/>
        <color rgb="FF363435"/>
        <rFont val="Times New Roman"/>
        <family val="1"/>
      </rPr>
      <t>valuaciones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de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productos</t>
    </r>
  </si>
  <si>
    <r>
      <rPr>
        <sz val="8"/>
        <color rgb="FF363435"/>
        <rFont val="Times New Roman"/>
        <family val="1"/>
      </rPr>
      <t>Estimación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por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tres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valores</t>
    </r>
  </si>
  <si>
    <r>
      <rPr>
        <b/>
        <sz val="8"/>
        <color rgb="FF363435"/>
        <rFont val="Times New Roman"/>
        <family val="1"/>
      </rPr>
      <t>9.3</t>
    </r>
    <r>
      <rPr>
        <sz val="8"/>
        <color rgb="FF363435"/>
        <rFont val="Times New Roman"/>
        <family val="1"/>
      </rPr>
      <t>,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 xml:space="preserve"> </t>
    </r>
    <r>
      <rPr>
        <sz val="8"/>
        <color rgb="FF363435"/>
        <rFont val="Times New Roman"/>
        <family val="1"/>
      </rPr>
      <t>9.4</t>
    </r>
  </si>
  <si>
    <r>
      <t>He</t>
    </r>
    <r>
      <rPr>
        <b/>
        <sz val="9"/>
        <color rgb="FF363435"/>
        <rFont val="Times New Roman"/>
        <family val="1"/>
      </rPr>
      <t>r</t>
    </r>
    <r>
      <rPr>
        <b/>
        <sz val="9"/>
        <color rgb="FF363435"/>
        <rFont val="Times New Roman"/>
        <family val="1"/>
      </rPr>
      <t>ramienta</t>
    </r>
    <r>
      <rPr>
        <b/>
        <sz val="9"/>
        <color rgb="FF363435"/>
        <rFont val="Times New Roman"/>
        <family val="1"/>
      </rPr>
      <t xml:space="preserve"> </t>
    </r>
    <r>
      <rPr>
        <b/>
        <sz val="9"/>
        <color rgb="FF363435"/>
        <rFont val="Times New Roman"/>
        <family val="1"/>
      </rPr>
      <t>y</t>
    </r>
    <r>
      <rPr>
        <b/>
        <sz val="9"/>
        <color rgb="FF363435"/>
        <rFont val="Times New Roman"/>
        <family val="1"/>
      </rPr>
      <t xml:space="preserve"> </t>
    </r>
    <r>
      <rPr>
        <b/>
        <sz val="9"/>
        <color rgb="FF363435"/>
        <rFont val="Times New Roman"/>
        <family val="1"/>
      </rPr>
      <t>T</t>
    </r>
    <r>
      <rPr>
        <b/>
        <sz val="9"/>
        <color rgb="FF363435"/>
        <rFont val="Times New Roman"/>
        <family val="1"/>
      </rPr>
      <t>écnica</t>
    </r>
  </si>
  <si>
    <t>Estudios Comparativos</t>
  </si>
  <si>
    <t>Análisis costo-beneficio</t>
  </si>
  <si>
    <t>Gráfica de trabajo pendiente en la iteración</t>
  </si>
  <si>
    <t>Métodos de Comunicación</t>
  </si>
  <si>
    <t>Presentación de informes  del proyecto</t>
  </si>
  <si>
    <t>Índice de desempeño del trabajo por completar</t>
  </si>
  <si>
    <t>RdD</t>
  </si>
  <si>
    <t>AdD</t>
  </si>
  <si>
    <t>C</t>
  </si>
  <si>
    <t>TdD</t>
  </si>
  <si>
    <t>HIE</t>
  </si>
  <si>
    <t>NA</t>
  </si>
  <si>
    <t>Interesados</t>
  </si>
  <si>
    <t>Proceso</t>
  </si>
  <si>
    <t>Grupos de Procesos</t>
  </si>
  <si>
    <t>Inicio</t>
  </si>
  <si>
    <t>Planeación</t>
  </si>
  <si>
    <t>Ejecución</t>
  </si>
  <si>
    <t>Monitoreo y Control</t>
  </si>
  <si>
    <t>Cierre</t>
  </si>
  <si>
    <t>.2 Acuerdos</t>
  </si>
  <si>
    <t>.4 Activos de los procesos de la organización</t>
  </si>
  <si>
    <t>.1 Documentos de negocio</t>
  </si>
  <si>
    <t>.3 Factores ambientales de la empresa</t>
  </si>
  <si>
    <t>Entrada</t>
  </si>
  <si>
    <t>.1 Juicio de expertos</t>
  </si>
  <si>
    <t>.2 Recopilación de datos</t>
  </si>
  <si>
    <t>.3 Habilidades interpersonales</t>
  </si>
  <si>
    <t>y de equipo</t>
  </si>
  <si>
    <t>.4 Reuniones</t>
  </si>
  <si>
    <t>.2 Registro de supuestos</t>
  </si>
  <si>
    <t>.1 Acta de constitución del proyecto</t>
  </si>
  <si>
    <t>Área</t>
  </si>
  <si>
    <t>Grupo</t>
  </si>
  <si>
    <t>.1 Plan para la dirección del proyecto</t>
  </si>
  <si>
    <t>.3 Reuniones</t>
  </si>
  <si>
    <t>.2 Sistema de información para la dirección de proyectos</t>
  </si>
  <si>
    <t>.4 Actualizaciones a los documentos del proyecto</t>
  </si>
  <si>
    <t>.3 Actualizaciones a los documentos del proyecto</t>
  </si>
  <si>
    <t>• Caso de negocio</t>
  </si>
  <si>
    <t>• Plan de gestión de beneficios</t>
  </si>
  <si>
    <t>• Tormenta de ideas</t>
  </si>
  <si>
    <t>• Grupos focales</t>
  </si>
  <si>
    <t>• Entrevistas</t>
  </si>
  <si>
    <t>• Gestión de conflictos</t>
  </si>
  <si>
    <t>• Facilitación</t>
  </si>
  <si>
    <t>• Gestión de reuniones</t>
  </si>
  <si>
    <t>.1  Juicio de expertos</t>
  </si>
  <si>
    <t>.2  Recopilación de datos</t>
  </si>
  <si>
    <t xml:space="preserve">  •  Tormenta de ideas</t>
  </si>
  <si>
    <t xml:space="preserve">  •  Listas de verificación</t>
  </si>
  <si>
    <t xml:space="preserve">  •  Grupos focales</t>
  </si>
  <si>
    <t xml:space="preserve">  •  Entrevistas</t>
  </si>
  <si>
    <t xml:space="preserve">  •  Gestión de conflictos</t>
  </si>
  <si>
    <t xml:space="preserve">  •  Facilitación</t>
  </si>
  <si>
    <t xml:space="preserve">  •  Gestión de reuniones</t>
  </si>
  <si>
    <t>.4  Reuniones</t>
  </si>
  <si>
    <t>.3  Habilidades interpersonales y de equipo</t>
  </si>
  <si>
    <t>.2  Salidas de otros procesos</t>
  </si>
  <si>
    <t>.1  Acta de constitución del proyecto</t>
  </si>
  <si>
    <t>.3  Factores ambientales de la empresa</t>
  </si>
  <si>
    <t>.4  Activos de los procesos de la organización</t>
  </si>
  <si>
    <t xml:space="preserve">  •  Cualquier componente</t>
  </si>
  <si>
    <t>.2  Documentos del proyecto</t>
  </si>
  <si>
    <t xml:space="preserve">  •  Registro de cambios</t>
  </si>
  <si>
    <t xml:space="preserve">  •  Lista de hitos</t>
  </si>
  <si>
    <t xml:space="preserve">  •  Cronograma del proyecto,</t>
  </si>
  <si>
    <t xml:space="preserve">  •  Registro de riesgos</t>
  </si>
  <si>
    <t xml:space="preserve">  •  Informe de riesgos</t>
  </si>
  <si>
    <t xml:space="preserve">  </t>
  </si>
  <si>
    <t>.5  Activos de los procesos de la organización</t>
  </si>
  <si>
    <t>.4  Factores ambientales de la empresa</t>
  </si>
  <si>
    <t>.3  Solicitudes de cambio aprobadas</t>
  </si>
  <si>
    <t xml:space="preserve">   </t>
  </si>
  <si>
    <t xml:space="preserve">  •  Matriz de trazabilidad de requisitos</t>
  </si>
  <si>
    <t xml:space="preserve">  •  Comunicaciones del proyecto.</t>
  </si>
  <si>
    <t xml:space="preserve">  •  Registro de lecciones aprendidas</t>
  </si>
  <si>
    <t>.1  Plan para la dirección del proyecto</t>
  </si>
  <si>
    <t>.1  Entregables</t>
  </si>
  <si>
    <t>.3  Registro de incidentes</t>
  </si>
  <si>
    <t>.4  Solicitudes de cambio</t>
  </si>
  <si>
    <t xml:space="preserve">  •  Lista de actividades</t>
  </si>
  <si>
    <t xml:space="preserve">  •  Registro de supuestos</t>
  </si>
  <si>
    <t xml:space="preserve">  •  Documentación de requisitos</t>
  </si>
  <si>
    <t xml:space="preserve">  •  Registro de interesados</t>
  </si>
  <si>
    <t>.2  Datos de desempeño del trabajo</t>
  </si>
  <si>
    <t>.5  Actualizaciones al plan para   la dirección del proyecto</t>
  </si>
  <si>
    <t>.6  Actualizaciones a los documentos del proyecto</t>
  </si>
  <si>
    <t>.7  Actualizaciones a los activos de los procesos de la organización</t>
  </si>
  <si>
    <t xml:space="preserve">  •  Todos los componentes</t>
  </si>
  <si>
    <t>.3  Entregables</t>
  </si>
  <si>
    <t xml:space="preserve">  •  Asignaciones del equipo del proyecto</t>
  </si>
  <si>
    <t xml:space="preserve">  •  Estructura de desglose de recursos</t>
  </si>
  <si>
    <t xml:space="preserve">  •  Criterios de selección de proveedores</t>
  </si>
  <si>
    <t>.2  Gestión del conocimiento</t>
  </si>
  <si>
    <t>.3  Gestión de la información</t>
  </si>
  <si>
    <t xml:space="preserve">  •  Escuchar de forma activa</t>
  </si>
  <si>
    <t xml:space="preserve">  •  Liderazgo</t>
  </si>
  <si>
    <t xml:space="preserve">  •  Conciencia política</t>
  </si>
  <si>
    <t>.4  Habilidades interpersonales y de equipo</t>
  </si>
  <si>
    <t xml:space="preserve">  •  Creación de relaciones de trabajo</t>
  </si>
  <si>
    <t>.1  Registro de lecciones aprendidas</t>
  </si>
  <si>
    <t>.2  Actualizaciones al plan para la dirección del proyecto</t>
  </si>
  <si>
    <t>.3  Actualizaciones a los activos de   los procesos de la organización</t>
  </si>
  <si>
    <t xml:space="preserve">  •  Base de las estimaciones</t>
  </si>
  <si>
    <t xml:space="preserve">  •  Pronósticos de costos</t>
  </si>
  <si>
    <t xml:space="preserve">  •  Registro de incidentes</t>
  </si>
  <si>
    <t xml:space="preserve">  •  Informes de calidad</t>
  </si>
  <si>
    <t xml:space="preserve">  •  Pronósticos del cronograma</t>
  </si>
  <si>
    <t>.4  Acuerdos</t>
  </si>
  <si>
    <t>.6  Activos de los procesos de   la organización</t>
  </si>
  <si>
    <t>.5  Factores ambientales de la empresa</t>
  </si>
  <si>
    <t>.3  Información de desempeño del trabajo</t>
  </si>
  <si>
    <t>.2  Análisis de datos</t>
  </si>
  <si>
    <t xml:space="preserve">  •  Análisis de alternativas</t>
  </si>
  <si>
    <t xml:space="preserve">  •  Análisis costo-beneficio</t>
  </si>
  <si>
    <t xml:space="preserve">  •  Análisis del valor ganado</t>
  </si>
  <si>
    <t xml:space="preserve">  •  Análisis de causa raíz</t>
  </si>
  <si>
    <t xml:space="preserve">  •  Análisis de tendencias</t>
  </si>
  <si>
    <t xml:space="preserve">  •  Análisis de variación</t>
  </si>
  <si>
    <t>.3  Toma de decisiones</t>
  </si>
  <si>
    <t>.2  Solicitudes de cambio</t>
  </si>
  <si>
    <t>.1  Informes de desempeño del trabajo</t>
  </si>
  <si>
    <t>.3  Actualizaciones al plan para la dirección del proyecto</t>
  </si>
  <si>
    <t>.4  Actualizaciones a los   documentos del proyecto</t>
  </si>
  <si>
    <t xml:space="preserve">  •  Plan de gestión de cambios</t>
  </si>
  <si>
    <t xml:space="preserve">  •  Línea base del alcance</t>
  </si>
  <si>
    <t xml:space="preserve">  •  Línea base del cronograma</t>
  </si>
  <si>
    <t xml:space="preserve">  •  Línea base de costos</t>
  </si>
  <si>
    <t>.1  Plan para la dirección   del proyecto</t>
  </si>
  <si>
    <t xml:space="preserve">  •  Plan de gestión de la configuración</t>
  </si>
  <si>
    <t>.3  Informes de desempeño del trabajo</t>
  </si>
  <si>
    <t>.6  Activos de los procesos de la organización</t>
  </si>
  <si>
    <t>.3  Análisis de datos</t>
  </si>
  <si>
    <t>.4  Toma de decisiones</t>
  </si>
  <si>
    <t xml:space="preserve">  •  Votación</t>
  </si>
  <si>
    <t xml:space="preserve">  •  Toma de decisiones</t>
  </si>
  <si>
    <t>.5  Reuniones</t>
  </si>
  <si>
    <t>.2  Herramientas de control de cambios</t>
  </si>
  <si>
    <t xml:space="preserve">  •  Toma de decisiones autocrática</t>
  </si>
  <si>
    <t xml:space="preserve">  •  Análisis de decisiones con múltiples criterios</t>
  </si>
  <si>
    <t>.1  Solicitudes de cambio</t>
  </si>
  <si>
    <t>.1  Solicitudes de cambio aprobadas</t>
  </si>
  <si>
    <t>.2  Actualizaciones al plan para   la dirección del proyecto</t>
  </si>
  <si>
    <t>.3  Actualizaciones a los   documentos del proyecto</t>
  </si>
  <si>
    <t>.2  Plan para la dirección del proyecto</t>
  </si>
  <si>
    <t>.3  Documentos del proyecto</t>
  </si>
  <si>
    <t xml:space="preserve">  •  Registro de lecciones aprendida</t>
  </si>
  <si>
    <t xml:space="preserve">  •  Comunicaciones del proyecto</t>
  </si>
  <si>
    <t xml:space="preserve">  •  Mediciones de control de calida</t>
  </si>
  <si>
    <t>.4  Entregables aceptados</t>
  </si>
  <si>
    <t>.5  Documentos de negocio</t>
  </si>
  <si>
    <t xml:space="preserve">  •  Caso de negocio</t>
  </si>
  <si>
    <t xml:space="preserve">  •  Plan de gestión de beneficios</t>
  </si>
  <si>
    <t>.6  Acuerdos</t>
  </si>
  <si>
    <t xml:space="preserve">  •  Análisis de documentos</t>
  </si>
  <si>
    <t xml:space="preserve">  •  Análisis de regresión</t>
  </si>
  <si>
    <t>.3  Reuniones</t>
  </si>
  <si>
    <t>.3  Informe final</t>
  </si>
  <si>
    <t>.1  Actualizaciones a los  documentos del proyecto</t>
  </si>
  <si>
    <t xml:space="preserve">  •  Registro de lecciones   aprendidas</t>
  </si>
  <si>
    <t>.2  Transferencia del producto,  servicio o resultado final</t>
  </si>
  <si>
    <t>.4  Actualizaciones a los activos  de los procesos de la   organización</t>
  </si>
  <si>
    <t>.8  Activos de los procesos de la  organización</t>
  </si>
  <si>
    <t>.7  Documentación de las  adquisiciones</t>
  </si>
  <si>
    <t xml:space="preserve">  •  Plan de gestión de la calidad</t>
  </si>
  <si>
    <t xml:space="preserve">  •  Enfoque de desarrollo</t>
  </si>
  <si>
    <t>.1  Plan para la gestión del alcance</t>
  </si>
  <si>
    <t>.2  Plan de gestión de los requisitos</t>
  </si>
  <si>
    <t>.1  Acta de constitución del   proyecto</t>
  </si>
  <si>
    <t>.2  Plan para la dirección del   proyecto</t>
  </si>
  <si>
    <t xml:space="preserve">  •  Descripción del ciclo de vida   del proyecto</t>
  </si>
  <si>
    <t>.3  Factores ambientales de la  empresa</t>
  </si>
  <si>
    <t>.4  Activos de los procesos de   la organización</t>
  </si>
  <si>
    <t>.5  Acuerdos</t>
  </si>
  <si>
    <t xml:space="preserve">  •  Cuestionarios y encuestas</t>
  </si>
  <si>
    <t xml:space="preserve">  •  Estudios comparativos</t>
  </si>
  <si>
    <t>.5  Representación de datos</t>
  </si>
  <si>
    <t xml:space="preserve">  •  Diagramas de afinidad</t>
  </si>
  <si>
    <t xml:space="preserve">  •  Mapeo mental</t>
  </si>
  <si>
    <t xml:space="preserve">  •  Técnicas de grupo nominal</t>
  </si>
  <si>
    <t xml:space="preserve">  •  Observación/conversación</t>
  </si>
  <si>
    <t>.7  Diagramas de contexto</t>
  </si>
  <si>
    <t>.8  Prototipos</t>
  </si>
  <si>
    <t>.1  Documentación de requisitos</t>
  </si>
  <si>
    <t>.2  Matriz de trazabilidad de requisitos</t>
  </si>
  <si>
    <t xml:space="preserve">  •  Análisis de decisiones con   múltiples criterios</t>
  </si>
  <si>
    <t>.6  Habilidades interpersonales   y de equipo</t>
  </si>
  <si>
    <t xml:space="preserve">  •  Plan para la gestión del alcance</t>
  </si>
  <si>
    <t xml:space="preserve">  •  Plan de gestión de los    requisitos</t>
  </si>
  <si>
    <t xml:space="preserve">  •  Plan de involucramiento    de los interesados</t>
  </si>
  <si>
    <t xml:space="preserve">  •  Registro de lecciones    aprendidas</t>
  </si>
  <si>
    <t>.4  Documentos de negocio del proyecto</t>
  </si>
  <si>
    <t>.6  Factores ambientales de   la empresa</t>
  </si>
  <si>
    <t>.7  Activos de los procesos de   la organización</t>
  </si>
  <si>
    <t>.5  Activos de los procesos de   la organización</t>
  </si>
  <si>
    <t>.4  Factores ambientales de   la empresa</t>
  </si>
  <si>
    <t xml:space="preserve">  •  Plan para la gestión del   alcance</t>
  </si>
  <si>
    <t>.5  Análisis del producto</t>
  </si>
  <si>
    <t xml:space="preserve">  •  Análisis de decisiones con  múltiples criterios</t>
  </si>
  <si>
    <t>.4  Habilidades interpersonales y   de equipo</t>
  </si>
  <si>
    <t>.1  Enunciado del alcance del  proyecto</t>
  </si>
  <si>
    <t>.2  Actualizaciones a los documentos del proyecto</t>
  </si>
  <si>
    <t>.2  Descomposición</t>
  </si>
  <si>
    <t>.1  Línea base del alcance</t>
  </si>
  <si>
    <t xml:space="preserve">  •  Enunciado del alcance del proyecto</t>
  </si>
  <si>
    <t>.3  Entregables verificados</t>
  </si>
  <si>
    <t>.4  Datos de desempeño del trabajo</t>
  </si>
  <si>
    <t>.1  Inspección</t>
  </si>
  <si>
    <t>.2  Toma de decisiones</t>
  </si>
  <si>
    <t>.1  Entregables aceptados</t>
  </si>
  <si>
    <t>.3  Solicitudes de cambio</t>
  </si>
  <si>
    <t>.2  Información de desempeño del trabajo</t>
  </si>
  <si>
    <t>.4  Actualizaciones a los documentos del proyecto</t>
  </si>
  <si>
    <t xml:space="preserve">  •  Plan de gestión de los requisitos</t>
  </si>
  <si>
    <t>.3  Datos de desempeño del trabajo</t>
  </si>
  <si>
    <t>.1  Análisis de datos</t>
  </si>
  <si>
    <t>.1  Información de desempeño del trabajo</t>
  </si>
  <si>
    <t xml:space="preserve">  •  Línea base para la medición del desempeño</t>
  </si>
  <si>
    <t>.1  Plan de gestión del cronograma</t>
  </si>
  <si>
    <t>.3  Planificación gradual</t>
  </si>
  <si>
    <t>.1  Lista de actividades</t>
  </si>
  <si>
    <t>.2  Atributos de la actividad</t>
  </si>
  <si>
    <t>.3  Lista de hitos</t>
  </si>
  <si>
    <t xml:space="preserve">  •  Plan de gestión del cronograma</t>
  </si>
  <si>
    <t>.2  Factores ambientales de la empresa</t>
  </si>
  <si>
    <t>.3  Activos de los procesos de la organización</t>
  </si>
  <si>
    <t>.5  Actualizaciones al plan para la dirección del proyecto</t>
  </si>
  <si>
    <t xml:space="preserve">  •  Atributos de la actividad</t>
  </si>
  <si>
    <t>.3  Adelantos y retrasos</t>
  </si>
  <si>
    <t>.1  Diagrama de red del cronograma del proyecto</t>
  </si>
  <si>
    <t>.1  Método de diagramación por precedencia</t>
  </si>
  <si>
    <t>.2  Determinación e integración de las dependencias</t>
  </si>
  <si>
    <t>.4  Sistema de información para la dirección de proyectos</t>
  </si>
  <si>
    <t xml:space="preserve">  •  Calendarios de recursos</t>
  </si>
  <si>
    <t xml:space="preserve">  •  Requisitos de recursos</t>
  </si>
  <si>
    <t>.2  Estimación análoga</t>
  </si>
  <si>
    <t>.3  Estimación paramétrica</t>
  </si>
  <si>
    <t>.5  Estimaciones ascendentes</t>
  </si>
  <si>
    <t>.6  Análisis de datos</t>
  </si>
  <si>
    <t xml:space="preserve">  •  Análisis de reserva</t>
  </si>
  <si>
    <t>.7  Toma de decisiones</t>
  </si>
  <si>
    <t>.8  Reuniones</t>
  </si>
  <si>
    <t>.1  Estimaciones de la duración</t>
  </si>
  <si>
    <t>.2  Base de las estimaciones</t>
  </si>
  <si>
    <t>.3  Actualizaciones a los documentos del proyecto</t>
  </si>
  <si>
    <t>.4  Estimaciones basadas en tres valores</t>
  </si>
  <si>
    <t xml:space="preserve">  •  Estimaciones de la duración</t>
  </si>
  <si>
    <t>.3  Acuerdos</t>
  </si>
  <si>
    <t>.2  Método de la ruta crítica</t>
  </si>
  <si>
    <t>.3  Optimización de recursos</t>
  </si>
  <si>
    <t>.4  Análisis de datos</t>
  </si>
  <si>
    <t xml:space="preserve">  •  Análisis de escenarios </t>
  </si>
  <si>
    <t xml:space="preserve">   “¿Qué pasa si…?”</t>
  </si>
  <si>
    <t xml:space="preserve">  •  Simulación</t>
  </si>
  <si>
    <t>.5  Adelantos y retrasos</t>
  </si>
  <si>
    <t>.6  Compresión del cronograma</t>
  </si>
  <si>
    <t>.1  Línea base del cronograma</t>
  </si>
  <si>
    <t>.2  Cronograma del proyecto</t>
  </si>
  <si>
    <t>.3  Datos del cronograma</t>
  </si>
  <si>
    <t>.4  Calendarios del proyecto</t>
  </si>
  <si>
    <t>.5  Solicitudes de cambio</t>
  </si>
  <si>
    <t>.6  Actualizaciones al plan para la dirección del proyecto</t>
  </si>
  <si>
    <t>.7  Actualizaciones a los documentos del proyecto</t>
  </si>
  <si>
    <t>.1  Análisis de la red del cronograma</t>
  </si>
  <si>
    <t>.7  Sistema de información para la dirección de proyectos</t>
  </si>
  <si>
    <t>.8  Planificación ágil de liberaciones</t>
  </si>
  <si>
    <t xml:space="preserve">  •  Diagramas de red del cronograma del proyecto</t>
  </si>
  <si>
    <t xml:space="preserve">  •  Calendarios del proyecto</t>
  </si>
  <si>
    <t xml:space="preserve">  •  Cronograma del proyecto</t>
  </si>
  <si>
    <t xml:space="preserve">  •  Datos del cronograma</t>
  </si>
  <si>
    <t xml:space="preserve">  •  Revisiones del desempeño</t>
  </si>
  <si>
    <t>.4  Optimización de recursos</t>
  </si>
  <si>
    <t>.6  Adelantos y retrasos</t>
  </si>
  <si>
    <t>.7  Compresión del cronograma</t>
  </si>
  <si>
    <t>.2  Pronósticos del cronograma</t>
  </si>
  <si>
    <t>.4  Actualizaciones al plan para la dirección del proyecto</t>
  </si>
  <si>
    <t>.5  Actualizaciones a los documentos del proyecto</t>
  </si>
  <si>
    <t xml:space="preserve">  •  Gráfica de trabajo pendiente de iteración</t>
  </si>
  <si>
    <t>.3  Sistema de información para la dirección de proyectos</t>
  </si>
  <si>
    <t xml:space="preserve">  •  Plan de gestión de los riesgos</t>
  </si>
  <si>
    <t>.1  Plan de gestión de los costos</t>
  </si>
  <si>
    <t xml:space="preserve">  •  Plan de gestión de los costos</t>
  </si>
  <si>
    <t>.4  Estimaciones ascendentes</t>
  </si>
  <si>
    <t xml:space="preserve">  •  Costo de la calidad</t>
  </si>
  <si>
    <t>.8  Toma de decisiones</t>
  </si>
  <si>
    <t>.1  Estimaciones de costos</t>
  </si>
  <si>
    <t>.5  Estimaciones basadas en tres valores</t>
  </si>
  <si>
    <t xml:space="preserve">.3  Actualizaciones a los documentos del proyecto </t>
  </si>
  <si>
    <t xml:space="preserve">  •  Estimaciones de costos</t>
  </si>
  <si>
    <t>.3  Documentos de negocio</t>
  </si>
  <si>
    <t>.2  Costos agregados</t>
  </si>
  <si>
    <t>.4  Revisar la información histórica</t>
  </si>
  <si>
    <t>.6  Financiamiento</t>
  </si>
  <si>
    <t>.1  Línea base de costos</t>
  </si>
  <si>
    <t xml:space="preserve">  •  Plan de gestión de los recursos</t>
  </si>
  <si>
    <t>.5  Conciliación del límite de financiamiento</t>
  </si>
  <si>
    <t>.2  Requisitos de financiamiento del proyecto</t>
  </si>
  <si>
    <t>.2  Pronósticos de costos</t>
  </si>
  <si>
    <t>.3  Requisitos de financiamiento del proyecto</t>
  </si>
  <si>
    <t>.3  Para completar el índice de desempeño del trabajo por completar</t>
  </si>
  <si>
    <t xml:space="preserve">.5  Actualizaciones a los documentos del proyecto </t>
  </si>
  <si>
    <t xml:space="preserve">  •  Diagramas de flujo</t>
  </si>
  <si>
    <t xml:space="preserve">  •  Modelo lógico de datos</t>
  </si>
  <si>
    <t xml:space="preserve">  •  Diagramas matriciales</t>
  </si>
  <si>
    <t>.7  Reuniones</t>
  </si>
  <si>
    <t>1  Plan de gestión de la calidad</t>
  </si>
  <si>
    <t>.2  Métricas de calidad</t>
  </si>
  <si>
    <t>.6  Planificación de pruebas e inspección</t>
  </si>
  <si>
    <t xml:space="preserve">  •  Plan de involucramiento de los interesados</t>
  </si>
  <si>
    <t xml:space="preserve">  •  Métricas de calidad</t>
  </si>
  <si>
    <t>.1  Recopilación de datos</t>
  </si>
  <si>
    <t xml:space="preserve">  •  Análisis de procesos</t>
  </si>
  <si>
    <t>.4  Representación de datos</t>
  </si>
  <si>
    <t xml:space="preserve">  •  Diagramas de causa y efecto</t>
  </si>
  <si>
    <t xml:space="preserve">  •  Histogramas</t>
  </si>
  <si>
    <t xml:space="preserve">  •  Diagramas de dispersión</t>
  </si>
  <si>
    <t>.5  Auditorías</t>
  </si>
  <si>
    <t>.6  Diseñar para X</t>
  </si>
  <si>
    <t>.7  Resolución de problemas</t>
  </si>
  <si>
    <t>.1  Informes de calidad</t>
  </si>
  <si>
    <t>.2  Documentos de prueba y evaluación</t>
  </si>
  <si>
    <t>.8  Métodos de mejora de la calidad</t>
  </si>
  <si>
    <t xml:space="preserve">  •  Mediciones de control de calidad</t>
  </si>
  <si>
    <t xml:space="preserve">  •  Plan de gestión de la calida</t>
  </si>
  <si>
    <t>.4  Entregables</t>
  </si>
  <si>
    <t xml:space="preserve">  •  Hojas de verificación</t>
  </si>
  <si>
    <t xml:space="preserve">  •  Muestreo estadístico</t>
  </si>
  <si>
    <t>.3  Inspección</t>
  </si>
  <si>
    <t xml:space="preserve">  •  Diagramas de control</t>
  </si>
  <si>
    <t xml:space="preserve">  •  Histograma</t>
  </si>
  <si>
    <t>.6  Reuniones</t>
  </si>
  <si>
    <t>.2  Entregables verificados</t>
  </si>
  <si>
    <t xml:space="preserve">  •  Documentos de prueba y evaluación</t>
  </si>
  <si>
    <t>.1  Mediciones de control de calidad</t>
  </si>
  <si>
    <t>.4  Pruebas/evaluaciones de productos</t>
  </si>
  <si>
    <t>.5  Datos de desempeño del trabajo</t>
  </si>
  <si>
    <t>.6  Factores ambientales de la empresa</t>
  </si>
  <si>
    <t>.7  Activos de los procesos de la organización</t>
  </si>
  <si>
    <t>.2  Representación de datos</t>
  </si>
  <si>
    <t xml:space="preserve">  •  Diagramas jerárquicos</t>
  </si>
  <si>
    <t xml:space="preserve">  •  Formatos tipo texto</t>
  </si>
  <si>
    <t>.3  Teoría organizacional</t>
  </si>
  <si>
    <t>.1  Plan de gestión de los recursos</t>
  </si>
  <si>
    <t>.2  Acta de constitución del equipo</t>
  </si>
  <si>
    <t xml:space="preserve">  •  Matriz de asignación de responsabilidades</t>
  </si>
  <si>
    <t>.2  Estimaciones ascendentes</t>
  </si>
  <si>
    <t>.3  Estimación análoga</t>
  </si>
  <si>
    <t>.4  Estimación paramétrica</t>
  </si>
  <si>
    <t>.5  Análisis de datos</t>
  </si>
  <si>
    <t>.1  Requisitos de recursos</t>
  </si>
  <si>
    <t>.3  Estructura de desglose de recursos</t>
  </si>
  <si>
    <t>.6  Sistema de información para la dirección de proyectos</t>
  </si>
  <si>
    <t>.1  Toma de decisiones</t>
  </si>
  <si>
    <t xml:space="preserve">  •  Negociación</t>
  </si>
  <si>
    <t>.3  Asignación previa</t>
  </si>
  <si>
    <t>.4  Equipos virtuales</t>
  </si>
  <si>
    <t>.3  Calendarios de recursos</t>
  </si>
  <si>
    <t>.1  Asignaciones de recursos físicos</t>
  </si>
  <si>
    <t>.2  Asignaciones del equipo del proyecto</t>
  </si>
  <si>
    <t>.7  Actualizaciones a los factores ambientales de la empresa</t>
  </si>
  <si>
    <t>.8  Actualizaciones a los activos de los procesos de la organización</t>
  </si>
  <si>
    <t>.2  Habilidades interpersonales y de equipo</t>
  </si>
  <si>
    <t xml:space="preserve">  •  Plan de gestión de las adquisiciones</t>
  </si>
  <si>
    <t>.1  Coubicación</t>
  </si>
  <si>
    <t>.2  Equipos virtuales</t>
  </si>
  <si>
    <t>.3  Tecnología de la comunicación</t>
  </si>
  <si>
    <t xml:space="preserve">  •  Influencia</t>
  </si>
  <si>
    <t xml:space="preserve">  •  Motivación</t>
  </si>
  <si>
    <t xml:space="preserve">  •  Trabajo en equipo</t>
  </si>
  <si>
    <t>.5  Reconocimiento y recompensas</t>
  </si>
  <si>
    <t>.6  Capacitación</t>
  </si>
  <si>
    <t>.1  Evaluaciones de desempeño del equipo</t>
  </si>
  <si>
    <t xml:space="preserve">  •  Acta de constitución del equipo</t>
  </si>
  <si>
    <t>.5  Actualizaciones a los factoresambientales de la empresa</t>
  </si>
  <si>
    <t>.6  Actualizaciones a los activos de los procesos de la organización</t>
  </si>
  <si>
    <t>.7  Evaluaciones individuales y de equipo</t>
  </si>
  <si>
    <t xml:space="preserve">  •  Inteligencia emocional</t>
  </si>
  <si>
    <t>.4  Evaluaciones de desempeño del equipo</t>
  </si>
  <si>
    <t>.1  Habilidades interpersonales y de equipo</t>
  </si>
  <si>
    <t>.2  Sistema de información para la dirección de proyectos</t>
  </si>
  <si>
    <t>.4  Actualizaciones a los factores ambientales de la empresa</t>
  </si>
  <si>
    <t>.2  Resolución de problemas</t>
  </si>
  <si>
    <t xml:space="preserve">  •  Asignaciones de recursos físicos</t>
  </si>
  <si>
    <t>.4  Modelos de comunicación</t>
  </si>
  <si>
    <t>.5  Métodos de comunicación</t>
  </si>
  <si>
    <t xml:space="preserve">  •  Conciencia cultural</t>
  </si>
  <si>
    <t>.7  Representación de datos</t>
  </si>
  <si>
    <t>.1  Plan de gestión de las comunicaciones</t>
  </si>
  <si>
    <t>.2  Análisis de requisitos de comunicación</t>
  </si>
  <si>
    <t>.6  Habilidades interpersonales y de equipo</t>
  </si>
  <si>
    <t xml:space="preserve">  •  Evaluación de estilos de comunicación</t>
  </si>
  <si>
    <t xml:space="preserve">  •  Matriz de evaluación de la participación de los Interesados</t>
  </si>
  <si>
    <t xml:space="preserve">  •  Informe de calidad</t>
  </si>
  <si>
    <t>.1  Tecnología de la comunicación</t>
  </si>
  <si>
    <t>.2  Métodos de comunicación</t>
  </si>
  <si>
    <t>.3  Habilidades de comunicación</t>
  </si>
  <si>
    <t xml:space="preserve">  •  Competencia comunicativa</t>
  </si>
  <si>
    <t xml:space="preserve">  •  Retroalimentación</t>
  </si>
  <si>
    <t xml:space="preserve">  •  No verbal</t>
  </si>
  <si>
    <t xml:space="preserve">  •  Presentaciones</t>
  </si>
  <si>
    <t>.1  Comunicaciones del proyecto</t>
  </si>
  <si>
    <t xml:space="preserve">  •  Plan de gestión de las comunicaciones</t>
  </si>
  <si>
    <t>.4  Actualizaciones a los activos de los procesos de la organización</t>
  </si>
  <si>
    <t>.5  Presentación de informes del proyecto</t>
  </si>
  <si>
    <t xml:space="preserve">  •  Análisis de Interesados</t>
  </si>
  <si>
    <t>.1  Plan de gestión de los riesgos</t>
  </si>
  <si>
    <t xml:space="preserve">  •  Análisis FODA</t>
  </si>
  <si>
    <t>.5  Listas rápidas</t>
  </si>
  <si>
    <t>.1  Registro de riesgos</t>
  </si>
  <si>
    <t>.2  Informe de riesgos</t>
  </si>
  <si>
    <t xml:space="preserve">  •  Análisis de supuestos y restricciones</t>
  </si>
  <si>
    <t>.4  Documentación de las adquisiciones</t>
  </si>
  <si>
    <t>.5  Categorización de riesgos</t>
  </si>
  <si>
    <t>.6  Representación de datos</t>
  </si>
  <si>
    <t>.1  Actualizaciones a los documentos del proyecto</t>
  </si>
  <si>
    <t xml:space="preserve">  •  Evaluación de la calidad de los datos sobre riesgos</t>
  </si>
  <si>
    <t xml:space="preserve">  •  Evaluación de probabilidad e impacto de los riesgos</t>
  </si>
  <si>
    <t xml:space="preserve">  •  Evaluación de otros parámetros de riesgo</t>
  </si>
  <si>
    <t xml:space="preserve">  •  Matriz de probabilidad e impacto</t>
  </si>
  <si>
    <t xml:space="preserve">  •  Línea base del alcance </t>
  </si>
  <si>
    <t xml:space="preserve">  •  Estimaciones de costos </t>
  </si>
  <si>
    <t xml:space="preserve">  •  Simulaciones</t>
  </si>
  <si>
    <t xml:space="preserve">  •  Análisis de sensibilidad</t>
  </si>
  <si>
    <t xml:space="preserve">  •  Diagramas de influencias</t>
  </si>
  <si>
    <t>.4  Representaciones de la incertidumbre</t>
  </si>
  <si>
    <t xml:space="preserve">  •  Análisis mediante árbol de decisiones</t>
  </si>
  <si>
    <t>.4  Estrategias para amenazas</t>
  </si>
  <si>
    <t>.5  Estrategias para oportunidades</t>
  </si>
  <si>
    <t>.8  Análisis de datos</t>
  </si>
  <si>
    <t>.9  Toma de decisiones</t>
  </si>
  <si>
    <t xml:space="preserve">  •  Registro de supuestos </t>
  </si>
  <si>
    <t>.6  Estrategias de respuesta a contingencias</t>
  </si>
  <si>
    <t>.7  Estrategias para el riesgo general del proyecto</t>
  </si>
  <si>
    <t>.2  Auditorías</t>
  </si>
  <si>
    <t>.4  Informes de desempeño del trabajo</t>
  </si>
  <si>
    <t xml:space="preserve">  •  Análisis del desempeño técnico</t>
  </si>
  <si>
    <t>.5  Actualizaciones a los activos de los procesos de la organización</t>
  </si>
  <si>
    <t>.2  Documentos de negocio</t>
  </si>
  <si>
    <t>.4  Documentos del proyecto</t>
  </si>
  <si>
    <t xml:space="preserve">  •  Investigación de mercado</t>
  </si>
  <si>
    <t xml:space="preserve">  •  Análisis de Hacer o Comprar</t>
  </si>
  <si>
    <t>.2  Estrategia de las adquisiciones</t>
  </si>
  <si>
    <t>.3  Documentos de las licitaciones</t>
  </si>
  <si>
    <t>.6  Decisiones de hacer o comprar</t>
  </si>
  <si>
    <t>.8  Solicitudes de cambio</t>
  </si>
  <si>
    <t>.1  Plan de gestión de las adquisiciones</t>
  </si>
  <si>
    <t>.4  Enunciados del trabajo relativo a adquisiciones</t>
  </si>
  <si>
    <t>.5  Criterios de selección de proveedores</t>
  </si>
  <si>
    <t>.7  Estimaciones independientes de costos</t>
  </si>
  <si>
    <t>.9  Actualizaciones a los documentos del proyecto</t>
  </si>
  <si>
    <t>.10  Actualizaciones a los activos de los procesos de la organización</t>
  </si>
  <si>
    <t>.4  Análisis de selección de proveedores</t>
  </si>
  <si>
    <t>.3  Plan para la dirección del proyecto</t>
  </si>
  <si>
    <t>.4  Propuestas de los vendedores</t>
  </si>
  <si>
    <t>.2  Publicidad</t>
  </si>
  <si>
    <t>.3  Conferencia de oferentes</t>
  </si>
  <si>
    <t xml:space="preserve">  •  Evaluación de propuestas</t>
  </si>
  <si>
    <t>.1  Vendedores seleccionados</t>
  </si>
  <si>
    <t>.2  Acuerdos</t>
  </si>
  <si>
    <t>.5  Habilidades interpersonales y de equipo</t>
  </si>
  <si>
    <t>.3  Documentación de las adquisiciones</t>
  </si>
  <si>
    <t>.4  Inspección</t>
  </si>
  <si>
    <t>.1  Adquisiciones cerradas</t>
  </si>
  <si>
    <t xml:space="preserve">.2  Información de desempeño del trabajo </t>
  </si>
  <si>
    <t>.3  Actualizaciones de la documentación de las adquisiciones</t>
  </si>
  <si>
    <t>.2  Administración de reclamaciones</t>
  </si>
  <si>
    <t>.5  Solicitudes de cambio aprobadas</t>
  </si>
  <si>
    <t>.6  Datos de desempeño del trabajo</t>
  </si>
  <si>
    <t>.7  Factores ambientales de la empresa</t>
  </si>
  <si>
    <t>.8  Activos de los procesos de la organización</t>
  </si>
  <si>
    <t>.1  Registro de interesados</t>
  </si>
  <si>
    <t xml:space="preserve">  •  Mapeo/representación de interesados</t>
  </si>
  <si>
    <t xml:space="preserve">  •  Priorización/clasificación</t>
  </si>
  <si>
    <t xml:space="preserve"> </t>
  </si>
  <si>
    <t>.1  Plan de involucramiento de los interesados</t>
  </si>
  <si>
    <t>.2  Habilidades de comunicación</t>
  </si>
  <si>
    <t>.4  Reglas básicas</t>
  </si>
  <si>
    <t>.3  Representación de datos</t>
  </si>
  <si>
    <t>.4  Habilidades de comunicación</t>
  </si>
  <si>
    <t>Área de Conocimiento</t>
  </si>
  <si>
    <t>Grupo de Procesos</t>
  </si>
  <si>
    <t>A4GI</t>
  </si>
  <si>
    <t>A10GP</t>
  </si>
  <si>
    <t>A10GE</t>
  </si>
  <si>
    <t>A10GM</t>
  </si>
  <si>
    <t>A11GP</t>
  </si>
  <si>
    <t>A11GE</t>
  </si>
  <si>
    <t>A11GM</t>
  </si>
  <si>
    <t>A12GP</t>
  </si>
  <si>
    <t>A12GE</t>
  </si>
  <si>
    <t>A12GM</t>
  </si>
  <si>
    <t>A4GP</t>
  </si>
  <si>
    <t>A4GE</t>
  </si>
  <si>
    <t>A4GM</t>
  </si>
  <si>
    <t>A4GC</t>
  </si>
  <si>
    <t>A5GP</t>
  </si>
  <si>
    <t>A5GM</t>
  </si>
  <si>
    <t>A6GP</t>
  </si>
  <si>
    <t>A6GM</t>
  </si>
  <si>
    <t>A7GP</t>
  </si>
  <si>
    <t>A7GM</t>
  </si>
  <si>
    <t>A8GP</t>
  </si>
  <si>
    <t>A8GE</t>
  </si>
  <si>
    <t>A8GM</t>
  </si>
  <si>
    <t>A13GI</t>
  </si>
  <si>
    <t>A13GP</t>
  </si>
  <si>
    <t>A13GE</t>
  </si>
  <si>
    <t>A13GM</t>
  </si>
  <si>
    <t>Link</t>
  </si>
  <si>
    <t>Rango Procesos</t>
  </si>
  <si>
    <t>Rango Grupos</t>
  </si>
  <si>
    <t>AREA10</t>
  </si>
  <si>
    <t>AREA11</t>
  </si>
  <si>
    <t>AREA12</t>
  </si>
  <si>
    <t>AREA13</t>
  </si>
  <si>
    <t>AREA4</t>
  </si>
  <si>
    <t>AREA5</t>
  </si>
  <si>
    <t>AREA6</t>
  </si>
  <si>
    <t>AREA7</t>
  </si>
  <si>
    <t>AREA8</t>
  </si>
  <si>
    <t>AREA9</t>
  </si>
  <si>
    <t>A9GP</t>
  </si>
  <si>
    <t>A9GE</t>
  </si>
  <si>
    <t>A9GM</t>
  </si>
  <si>
    <t xml:space="preserve">   HERRAMIENTAS Y TÉCNICAS</t>
  </si>
  <si>
    <t>12.1 Planificar la Gestión de las adquisiciones</t>
  </si>
  <si>
    <t>8.1 Planificar la
Gestión de la
Calidad</t>
  </si>
  <si>
    <t>9.1 Planificar la
Gestión de Recursos
9.2 Estimar los
Recursos de las
Actividades</t>
  </si>
  <si>
    <t>13.2 Planificar el
Involucramiento de
los Interesados</t>
  </si>
  <si>
    <t>13.1 Identificar a
los Interesados</t>
  </si>
  <si>
    <t>5.1 Planificar la
Gestión del Alcance
5.2 Recopilar
Requisitos
5.3 Definir el Alcance
5.4 Crear la EDT/WBS</t>
  </si>
  <si>
    <t>7.1 Planificar la
Gestión de los Costos
7.2 Estimar los
Costos
7.3 Determinar el Presupuesto</t>
  </si>
  <si>
    <t>10.1 Planificar la
Gestión de las
Comunicaciones</t>
  </si>
  <si>
    <t>11.1 Planificar la
Gestión de los Riesgos
11.2 Identificar los
Riesgos
11.3 Realizar el
Análisis Cualitativo de
Riesgos
11.4 Realizar el
Análisis Cuantitativo
de Riesgos
11.5 Planificar la
Respuesta a los
Riesgos</t>
  </si>
  <si>
    <t>12.1 Planificar la
Gestión de las Adquisiciones</t>
  </si>
  <si>
    <t>6.1 Planificar la
Gestión del
Cronograma
6.2 Definir las
Actividades
6.3 Secuenciar las
Actividades
6.4 Estimar la
Duración de las
Actividades
6.5 Desarrollar el
Cronograma</t>
  </si>
  <si>
    <t>Categorización e Índice de Herramientas y Técnicas</t>
  </si>
  <si>
    <r>
      <rPr>
        <b/>
        <sz val="11"/>
        <color rgb="FF000000"/>
        <rFont val="Calibri"/>
        <family val="2"/>
      </rPr>
      <t>A</t>
    </r>
    <r>
      <rPr>
        <sz val="11"/>
        <color rgb="FF000000"/>
        <rFont val="Calibri"/>
        <family val="2"/>
        <charset val="204"/>
      </rPr>
      <t xml:space="preserve"> Las entradas en negrita indican los números de sección de los procesos donde se describe una herramienta o técnica.</t>
    </r>
  </si>
  <si>
    <t>HyT</t>
  </si>
  <si>
    <t>Hojas de verificación</t>
  </si>
  <si>
    <t>Listas  de verificación</t>
  </si>
  <si>
    <t>Investigación de mercado</t>
  </si>
  <si>
    <t>Cuestionarios y encuestas</t>
  </si>
  <si>
    <t>Muestreo estadístico</t>
  </si>
  <si>
    <t>Análisis de alternativas</t>
  </si>
  <si>
    <t>Evaluación de otros  parámetros de riesgo</t>
  </si>
  <si>
    <t>Análisis mediante árbol de decisiones</t>
  </si>
  <si>
    <t>Análisis de documentos</t>
  </si>
  <si>
    <t>Análisis del valor ganado</t>
  </si>
  <si>
    <t>Diagramas de influencias</t>
  </si>
  <si>
    <t>Análisis de hacer o comprar</t>
  </si>
  <si>
    <t>Revisiones del desempeño</t>
  </si>
  <si>
    <t>Análisis de procesos</t>
  </si>
  <si>
    <t>Evaluación de propuestas</t>
  </si>
  <si>
    <t>Análisis de regresión</t>
  </si>
  <si>
    <t>Evaluación de la calidad  de los datos sobre  riesgos</t>
  </si>
  <si>
    <t>Análisis de causa raíz</t>
  </si>
  <si>
    <t>Análisis de sensibilidad</t>
  </si>
  <si>
    <t>Análisis de interesados</t>
  </si>
  <si>
    <t>Análisis del desempeño técnico</t>
  </si>
  <si>
    <t>Análisis de tendencias</t>
  </si>
  <si>
    <t>Análisis de escenarios “¿Qué pasa si…?”</t>
  </si>
  <si>
    <t>Diagramas de afinidad</t>
  </si>
  <si>
    <t>Diagramas de causa y efecto</t>
  </si>
  <si>
    <t>Diagramas de control</t>
  </si>
  <si>
    <t>Diagramas jerárquicos</t>
  </si>
  <si>
    <t>Modelo lógico de datos</t>
  </si>
  <si>
    <t>Diagramas matriciales</t>
  </si>
  <si>
    <t>Diagramas basados en una matriz</t>
  </si>
  <si>
    <t>Matriz de probabilidad e impacto</t>
  </si>
  <si>
    <t>Matriz de evaluación de la participación de los interesados</t>
  </si>
  <si>
    <t>Mapeo / representación de interesados</t>
  </si>
  <si>
    <t>Análisis de decisiones con múltiples  criterios</t>
  </si>
  <si>
    <t>Escuchar  de forma activa</t>
  </si>
  <si>
    <t>Inteligencia emocional</t>
  </si>
  <si>
    <t>Gestión  de reuniones</t>
  </si>
  <si>
    <t>Creación de relaciones de trabajo</t>
  </si>
  <si>
    <t>Técnica de grupo nominal</t>
  </si>
  <si>
    <t>Desarrollo  del espíritu  de equipo</t>
  </si>
  <si>
    <t>Planificación ágil de liberaciones</t>
  </si>
  <si>
    <t>Conferencia de oferentes</t>
  </si>
  <si>
    <t>Estimación ascendente</t>
  </si>
  <si>
    <t>Herramientas de control de cambios</t>
  </si>
  <si>
    <t>Administración de reclamaciones</t>
  </si>
  <si>
    <t>Modelos  de comunicación</t>
  </si>
  <si>
    <t>Análisis de requisitos de comunicación</t>
  </si>
  <si>
    <t>Tecnología de la comunicación</t>
  </si>
  <si>
    <t>Diagramas de contexto</t>
  </si>
  <si>
    <t>Estrategias de respuesta a contingencias</t>
  </si>
  <si>
    <t>Determinación e integración  de las dependencias</t>
  </si>
  <si>
    <t>Conciliación del límite de financiamiento</t>
  </si>
  <si>
    <t>Revisión de la información histórica</t>
  </si>
  <si>
    <t>Gestión  de la información</t>
  </si>
  <si>
    <t>Gestión  del conocimiento</t>
  </si>
  <si>
    <t>Teoría organizacional</t>
  </si>
  <si>
    <t>Estimación paramétrica</t>
  </si>
  <si>
    <t>Método de diagramación por precedencia</t>
  </si>
  <si>
    <t>Sistema de Información para la dirección de proyectos</t>
  </si>
  <si>
    <t>Métodos de mejora de la calidad</t>
  </si>
  <si>
    <t>Reconocimiento y recompensas</t>
  </si>
  <si>
    <t>Representaciones de la incertidumbre</t>
  </si>
  <si>
    <t>Optimización de recursos</t>
  </si>
  <si>
    <t>Categorización de riesgos</t>
  </si>
  <si>
    <t>Planificación gradual</t>
  </si>
  <si>
    <t>Compresión  del cronograma</t>
  </si>
  <si>
    <t>Análisis de la red del cronograma</t>
  </si>
  <si>
    <t>Análisis de selección de proveedores</t>
  </si>
  <si>
    <t>Estrategias para oportunidades</t>
  </si>
  <si>
    <t>Estrategias para el riesgo general del proyecto</t>
  </si>
  <si>
    <t>Estrategias para amenazas</t>
  </si>
  <si>
    <t>Planificación de pruebas e inspección</t>
  </si>
  <si>
    <t>Pruebas/ evaluaciones de productos</t>
  </si>
  <si>
    <t>Estimación  por tres  valores</t>
  </si>
  <si>
    <t>Herramientas y Técnicas</t>
  </si>
  <si>
    <t>Herramienta / Técnica</t>
  </si>
  <si>
    <t>Análisis de supuestos y restricciones</t>
  </si>
  <si>
    <t>Evaluación de probabilidad e impacto de los riesgos</t>
  </si>
  <si>
    <t>Diagramas de dispersión</t>
  </si>
  <si>
    <t>Evaluación de estilos de comunicación</t>
  </si>
  <si>
    <t>Observación/conversación</t>
  </si>
  <si>
    <r>
      <t>Obse</t>
    </r>
    <r>
      <rPr>
        <sz val="8"/>
        <color rgb="FF363435"/>
        <rFont val="Times New Roman"/>
        <family val="1"/>
      </rPr>
      <t>r</t>
    </r>
    <r>
      <rPr>
        <sz val="8"/>
        <color rgb="FF363435"/>
        <rFont val="Times New Roman"/>
        <family val="1"/>
      </rPr>
      <t>vación/</t>
    </r>
    <r>
      <rPr>
        <sz val="8"/>
        <color rgb="FF363435"/>
        <rFont val="Times New Roman"/>
        <family val="1"/>
      </rPr>
      <t>co</t>
    </r>
    <r>
      <rPr>
        <sz val="8"/>
        <color rgb="FF363435"/>
        <rFont val="Times New Roman"/>
        <family val="1"/>
      </rPr>
      <t>n</t>
    </r>
    <r>
      <rPr>
        <sz val="8"/>
        <color rgb="FF363435"/>
        <rFont val="Times New Roman"/>
        <family val="1"/>
      </rPr>
      <t>ve</t>
    </r>
    <r>
      <rPr>
        <sz val="8"/>
        <color rgb="FF363435"/>
        <rFont val="Times New Roman"/>
        <family val="1"/>
      </rPr>
      <t>r</t>
    </r>
    <r>
      <rPr>
        <sz val="8"/>
        <color rgb="FF363435"/>
        <rFont val="Times New Roman"/>
        <family val="1"/>
      </rPr>
      <t>sación</t>
    </r>
  </si>
  <si>
    <t>Evaluaciones individuales y de equipo</t>
  </si>
  <si>
    <t>Procesos que las Utilizan</t>
  </si>
  <si>
    <t>Tipo de Herramienta</t>
  </si>
  <si>
    <t>Abreviatura</t>
  </si>
  <si>
    <t>Nombre</t>
  </si>
  <si>
    <t>De nición de Léxico</t>
  </si>
  <si>
    <t>Cómo se Usa</t>
  </si>
  <si>
    <t>Fórmula</t>
  </si>
  <si>
    <t>Interpretación del resultado</t>
  </si>
  <si>
    <t>PV</t>
  </si>
  <si>
    <r>
      <rPr>
        <sz val="6"/>
        <color rgb="FF363435"/>
        <rFont val="Franklin Gothic Book"/>
        <family val="2"/>
      </rPr>
      <t>V</t>
    </r>
    <r>
      <rPr>
        <sz val="6"/>
        <color rgb="FF363435"/>
        <rFont val="Franklin Gothic Book"/>
        <family val="2"/>
      </rPr>
      <t xml:space="preserve">alor
</t>
    </r>
    <r>
      <rPr>
        <sz val="6"/>
        <color rgb="FF363435"/>
        <rFont val="Franklin Gothic Book"/>
        <family val="2"/>
      </rPr>
      <t>Planificado</t>
    </r>
  </si>
  <si>
    <r>
      <rPr>
        <sz val="6"/>
        <color rgb="FF363435"/>
        <rFont val="Franklin Gothic Book"/>
        <family val="2"/>
      </rPr>
      <t>Presupuest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autorizad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qu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h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sido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asignad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trabaj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planificado.</t>
    </r>
  </si>
  <si>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v</t>
    </r>
    <r>
      <rPr>
        <sz val="6"/>
        <color rgb="FF363435"/>
        <rFont val="Franklin Gothic Book"/>
        <family val="2"/>
      </rPr>
      <t>alo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trabaj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qu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planea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cumpli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hast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u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punt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tiempo</t>
    </r>
    <r>
      <rPr>
        <sz val="6"/>
        <color rgb="FF363435"/>
        <rFont val="Franklin Gothic Book"/>
        <family val="2"/>
      </rPr>
      <t>,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g</t>
    </r>
    <r>
      <rPr>
        <sz val="6"/>
        <color rgb="FF363435"/>
        <rFont val="Franklin Gothic Book"/>
        <family val="2"/>
      </rPr>
      <t>eneralment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fech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>t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te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>minació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pr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>y</t>
    </r>
    <r>
      <rPr>
        <sz val="6"/>
        <color rgb="FF363435"/>
        <rFont val="Franklin Gothic Book"/>
        <family val="2"/>
      </rPr>
      <t>ecto</t>
    </r>
    <r>
      <rPr>
        <sz val="6"/>
        <color rgb="FF363435"/>
        <rFont val="Franklin Gothic Book"/>
        <family val="2"/>
      </rPr>
      <t>.</t>
    </r>
  </si>
  <si>
    <t>EV</t>
  </si>
  <si>
    <r>
      <rPr>
        <sz val="6"/>
        <color rgb="FF363435"/>
        <rFont val="Franklin Gothic Book"/>
        <family val="2"/>
      </rPr>
      <t>V</t>
    </r>
    <r>
      <rPr>
        <sz val="6"/>
        <color rgb="FF363435"/>
        <rFont val="Franklin Gothic Book"/>
        <family val="2"/>
      </rPr>
      <t xml:space="preserve">alor
</t>
    </r>
    <r>
      <rPr>
        <sz val="6"/>
        <color rgb="FF363435"/>
        <rFont val="Franklin Gothic Book"/>
        <family val="2"/>
      </rPr>
      <t>Ganado</t>
    </r>
  </si>
  <si>
    <r>
      <rPr>
        <sz val="6"/>
        <color rgb="FF363435"/>
        <rFont val="Franklin Gothic Book"/>
        <family val="2"/>
      </rPr>
      <t>Cantida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trabaj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ejecutad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fecha</t>
    </r>
    <r>
      <rPr>
        <sz val="6"/>
        <color rgb="FF363435"/>
        <rFont val="Franklin Gothic Book"/>
        <family val="2"/>
      </rPr>
      <t>,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expresad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té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>mino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presupuest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autorizad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par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ese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trabajo.</t>
    </r>
  </si>
  <si>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v</t>
    </r>
    <r>
      <rPr>
        <sz val="6"/>
        <color rgb="FF363435"/>
        <rFont val="Franklin Gothic Book"/>
        <family val="2"/>
      </rPr>
      <t>alo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planificad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todo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los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trabajo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te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>minado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(</t>
    </r>
    <r>
      <rPr>
        <sz val="6"/>
        <color rgb="FF363435"/>
        <rFont val="Franklin Gothic Book"/>
        <family val="2"/>
      </rPr>
      <t>g</t>
    </r>
    <r>
      <rPr>
        <sz val="6"/>
        <color rgb="FF363435"/>
        <rFont val="Franklin Gothic Book"/>
        <family val="2"/>
      </rPr>
      <t>anados</t>
    </r>
    <r>
      <rPr>
        <sz val="6"/>
        <color rgb="FF363435"/>
        <rFont val="Franklin Gothic Book"/>
        <family val="2"/>
      </rPr>
      <t>)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u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punt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tiempo,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g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neralment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fech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>te</t>
    </r>
    <r>
      <rPr>
        <sz val="6"/>
        <color rgb="FF363435"/>
        <rFont val="Franklin Gothic Book"/>
        <family val="2"/>
      </rPr>
      <t>,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 xml:space="preserve">sin
</t>
    </r>
    <r>
      <rPr>
        <sz val="6"/>
        <color rgb="FF363435"/>
        <rFont val="Franklin Gothic Book"/>
        <family val="2"/>
      </rPr>
      <t>hace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referenci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lo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costo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reales.</t>
    </r>
  </si>
  <si>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V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=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su</t>
    </r>
    <r>
      <rPr>
        <sz val="6"/>
        <color rgb="FF363435"/>
        <rFont val="Franklin Gothic Book"/>
        <family val="2"/>
      </rPr>
      <t>m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>f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th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planned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v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>u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>f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complete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w</t>
    </r>
    <r>
      <rPr>
        <sz val="6"/>
        <color rgb="FF363435"/>
        <rFont val="Franklin Gothic Book"/>
        <family val="2"/>
      </rPr>
      <t>ork</t>
    </r>
  </si>
  <si>
    <t>AC</t>
  </si>
  <si>
    <t>Costo Real</t>
  </si>
  <si>
    <r>
      <rPr>
        <sz val="6"/>
        <color rgb="FF363435"/>
        <rFont val="Franklin Gothic Book"/>
        <family val="2"/>
      </rPr>
      <t>Cost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rea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incu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>rid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po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trabajo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ll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v</t>
    </r>
    <r>
      <rPr>
        <sz val="6"/>
        <color rgb="FF363435"/>
        <rFont val="Franklin Gothic Book"/>
        <family val="2"/>
      </rPr>
      <t>ad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cab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un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actividad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durant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u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períod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tiempo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específico.</t>
    </r>
  </si>
  <si>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cost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rea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todo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lo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trabajos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te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>minado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u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punt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tiempo</t>
    </r>
    <r>
      <rPr>
        <sz val="6"/>
        <color rgb="FF363435"/>
        <rFont val="Franklin Gothic Book"/>
        <family val="2"/>
      </rPr>
      <t>,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g</t>
    </r>
    <r>
      <rPr>
        <sz val="6"/>
        <color rgb="FF363435"/>
        <rFont val="Franklin Gothic Book"/>
        <family val="2"/>
      </rPr>
      <t>eneralment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fech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>te.</t>
    </r>
  </si>
  <si>
    <t>BAC</t>
  </si>
  <si>
    <r>
      <rPr>
        <sz val="6"/>
        <color rgb="FF363435"/>
        <rFont val="Franklin Gothic Book"/>
        <family val="2"/>
      </rPr>
      <t>Presupuesto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hast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Conclusión</t>
    </r>
  </si>
  <si>
    <r>
      <rPr>
        <sz val="6"/>
        <color rgb="FF363435"/>
        <rFont val="Franklin Gothic Book"/>
        <family val="2"/>
      </rPr>
      <t>Sum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todo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lo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presupuestos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establecido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par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trabaj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ser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realizado</t>
    </r>
    <r>
      <rPr>
        <sz val="6"/>
        <color rgb="FF363435"/>
        <rFont val="Franklin Gothic Book"/>
        <family val="2"/>
      </rPr>
      <t>.</t>
    </r>
  </si>
  <si>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v</t>
    </r>
    <r>
      <rPr>
        <sz val="6"/>
        <color rgb="FF363435"/>
        <rFont val="Franklin Gothic Book"/>
        <family val="2"/>
      </rPr>
      <t>alo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trabaj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planificad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total,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líne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bas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costo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pr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>y</t>
    </r>
    <r>
      <rPr>
        <sz val="6"/>
        <color rgb="FF363435"/>
        <rFont val="Franklin Gothic Book"/>
        <family val="2"/>
      </rPr>
      <t>ecto.</t>
    </r>
  </si>
  <si>
    <t>CV</t>
  </si>
  <si>
    <r>
      <rPr>
        <sz val="6"/>
        <color rgb="FF363435"/>
        <rFont val="Franklin Gothic Book"/>
        <family val="2"/>
      </rPr>
      <t>V</t>
    </r>
    <r>
      <rPr>
        <sz val="6"/>
        <color rgb="FF363435"/>
        <rFont val="Franklin Gothic Book"/>
        <family val="2"/>
      </rPr>
      <t>ariació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 xml:space="preserve">del
</t>
    </r>
    <r>
      <rPr>
        <sz val="6"/>
        <color rgb="FF363435"/>
        <rFont val="Franklin Gothic Book"/>
        <family val="2"/>
      </rPr>
      <t>Costo</t>
    </r>
  </si>
  <si>
    <r>
      <rPr>
        <sz val="6"/>
        <color rgb="FF363435"/>
        <rFont val="Franklin Gothic Book"/>
        <family val="2"/>
      </rPr>
      <t>Mont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défici</t>
    </r>
    <r>
      <rPr>
        <sz val="6"/>
        <color rgb="FF363435"/>
        <rFont val="Franklin Gothic Book"/>
        <family val="2"/>
      </rPr>
      <t>t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superávit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presupuestari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u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momento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dado</t>
    </r>
    <r>
      <rPr>
        <sz val="6"/>
        <color rgb="FF363435"/>
        <rFont val="Franklin Gothic Book"/>
        <family val="2"/>
      </rPr>
      <t>,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expresad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com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diferencia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entr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v</t>
    </r>
    <r>
      <rPr>
        <sz val="6"/>
        <color rgb="FF363435"/>
        <rFont val="Franklin Gothic Book"/>
        <family val="2"/>
      </rPr>
      <t>alo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g</t>
    </r>
    <r>
      <rPr>
        <sz val="6"/>
        <color rgb="FF363435"/>
        <rFont val="Franklin Gothic Book"/>
        <family val="2"/>
      </rPr>
      <t>anad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y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cost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real</t>
    </r>
    <r>
      <rPr>
        <sz val="6"/>
        <color rgb="FF363435"/>
        <rFont val="Franklin Gothic Book"/>
        <family val="2"/>
      </rPr>
      <t>.</t>
    </r>
  </si>
  <si>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diferenci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entr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v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trabaj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completad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hast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u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punto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tiempo</t>
    </r>
    <r>
      <rPr>
        <sz val="6"/>
        <color rgb="FF363435"/>
        <rFont val="Franklin Gothic Book"/>
        <family val="2"/>
      </rPr>
      <t>,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no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>malment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fecha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>t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y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lo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costo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reale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mism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punt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tiempo.</t>
    </r>
  </si>
  <si>
    <t>CV = EV  – AC</t>
  </si>
  <si>
    <r>
      <rPr>
        <sz val="6"/>
        <color rgb="FF363435"/>
        <rFont val="Franklin Gothic Book"/>
        <family val="2"/>
      </rPr>
      <t>P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>siti</t>
    </r>
    <r>
      <rPr>
        <sz val="6"/>
        <color rgb="FF363435"/>
        <rFont val="Franklin Gothic Book"/>
        <family val="2"/>
      </rPr>
      <t>v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=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debaj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costo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 xml:space="preserve">planificado
</t>
    </r>
    <r>
      <rPr>
        <sz val="6"/>
        <color rgb="FF363435"/>
        <rFont val="Franklin Gothic Book"/>
        <family val="2"/>
      </rPr>
      <t>Neutr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=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cost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planificado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Ne</t>
    </r>
    <r>
      <rPr>
        <sz val="6"/>
        <color rgb="FF363435"/>
        <rFont val="Franklin Gothic Book"/>
        <family val="2"/>
      </rPr>
      <t>g</t>
    </r>
    <r>
      <rPr>
        <sz val="6"/>
        <color rgb="FF363435"/>
        <rFont val="Franklin Gothic Book"/>
        <family val="2"/>
      </rPr>
      <t>ati</t>
    </r>
    <r>
      <rPr>
        <sz val="6"/>
        <color rgb="FF363435"/>
        <rFont val="Franklin Gothic Book"/>
        <family val="2"/>
      </rPr>
      <t>v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=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encim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costo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planificado</t>
    </r>
  </si>
  <si>
    <t>SV</t>
  </si>
  <si>
    <r>
      <rPr>
        <sz val="6"/>
        <color rgb="FF363435"/>
        <rFont val="Franklin Gothic Book"/>
        <family val="2"/>
      </rPr>
      <t>V</t>
    </r>
    <r>
      <rPr>
        <sz val="6"/>
        <color rgb="FF363435"/>
        <rFont val="Franklin Gothic Book"/>
        <family val="2"/>
      </rPr>
      <t>ariació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 xml:space="preserve">del
</t>
    </r>
    <r>
      <rPr>
        <sz val="6"/>
        <color rgb="FF363435"/>
        <rFont val="Franklin Gothic Book"/>
        <family val="2"/>
      </rPr>
      <t>Crono</t>
    </r>
    <r>
      <rPr>
        <sz val="6"/>
        <color rgb="FF363435"/>
        <rFont val="Franklin Gothic Book"/>
        <family val="2"/>
      </rPr>
      <t>g</t>
    </r>
    <r>
      <rPr>
        <sz val="6"/>
        <color rgb="FF363435"/>
        <rFont val="Franklin Gothic Book"/>
        <family val="2"/>
      </rPr>
      <t>rama</t>
    </r>
  </si>
  <si>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mont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po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cua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pr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>y</t>
    </r>
    <r>
      <rPr>
        <sz val="6"/>
        <color rgb="FF363435"/>
        <rFont val="Franklin Gothic Book"/>
        <family val="2"/>
      </rPr>
      <t>ect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está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adelantad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atrasad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segú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fech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entre</t>
    </r>
    <r>
      <rPr>
        <sz val="6"/>
        <color rgb="FF363435"/>
        <rFont val="Franklin Gothic Book"/>
        <family val="2"/>
      </rPr>
      <t>g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planificada</t>
    </r>
    <r>
      <rPr>
        <sz val="6"/>
        <color rgb="FF363435"/>
        <rFont val="Franklin Gothic Book"/>
        <family val="2"/>
      </rPr>
      <t>,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un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moment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dado</t>
    </r>
    <r>
      <rPr>
        <sz val="6"/>
        <color rgb="FF363435"/>
        <rFont val="Franklin Gothic Book"/>
        <family val="2"/>
      </rPr>
      <t>,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expresad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com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diferenci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entr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v</t>
    </r>
    <r>
      <rPr>
        <sz val="6"/>
        <color rgb="FF363435"/>
        <rFont val="Franklin Gothic Book"/>
        <family val="2"/>
      </rPr>
      <t>alo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g</t>
    </r>
    <r>
      <rPr>
        <sz val="6"/>
        <color rgb="FF363435"/>
        <rFont val="Franklin Gothic Book"/>
        <family val="2"/>
      </rPr>
      <t>anad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y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v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planificado.</t>
    </r>
  </si>
  <si>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diferenci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entr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trabajo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completad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hast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u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punt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tiempo</t>
    </r>
    <r>
      <rPr>
        <sz val="6"/>
        <color rgb="FF363435"/>
        <rFont val="Franklin Gothic Book"/>
        <family val="2"/>
      </rPr>
      <t>,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no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>malment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fech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>t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y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trabaj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qu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planifica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completa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mism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punt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tiempo.</t>
    </r>
  </si>
  <si>
    <t>SV = EV – PV</t>
  </si>
  <si>
    <r>
      <rPr>
        <sz val="6"/>
        <color rgb="FF363435"/>
        <rFont val="Franklin Gothic Book"/>
        <family val="2"/>
      </rPr>
      <t>P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>siti</t>
    </r>
    <r>
      <rPr>
        <sz val="6"/>
        <color rgb="FF363435"/>
        <rFont val="Franklin Gothic Book"/>
        <family val="2"/>
      </rPr>
      <t>v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=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Ante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pr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visto
</t>
    </r>
    <r>
      <rPr>
        <sz val="6"/>
        <color rgb="FF363435"/>
        <rFont val="Franklin Gothic Book"/>
        <family val="2"/>
      </rPr>
      <t>Neutr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=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 xml:space="preserve">tiempo
</t>
    </r>
    <r>
      <rPr>
        <sz val="6"/>
        <color rgb="FF363435"/>
        <rFont val="Franklin Gothic Book"/>
        <family val="2"/>
      </rPr>
      <t>Ne</t>
    </r>
    <r>
      <rPr>
        <sz val="6"/>
        <color rgb="FF363435"/>
        <rFont val="Franklin Gothic Book"/>
        <family val="2"/>
      </rPr>
      <t>g</t>
    </r>
    <r>
      <rPr>
        <sz val="6"/>
        <color rgb="FF363435"/>
        <rFont val="Franklin Gothic Book"/>
        <family val="2"/>
      </rPr>
      <t>ati</t>
    </r>
    <r>
      <rPr>
        <sz val="6"/>
        <color rgb="FF363435"/>
        <rFont val="Franklin Gothic Book"/>
        <family val="2"/>
      </rPr>
      <t>v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=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Retrasado</t>
    </r>
  </si>
  <si>
    <t>VAC</t>
  </si>
  <si>
    <r>
      <rPr>
        <sz val="6"/>
        <color rgb="FF363435"/>
        <rFont val="Franklin Gothic Book"/>
        <family val="2"/>
      </rPr>
      <t>V</t>
    </r>
    <r>
      <rPr>
        <sz val="6"/>
        <color rgb="FF363435"/>
        <rFont val="Franklin Gothic Book"/>
        <family val="2"/>
      </rPr>
      <t>ariación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Conclusión</t>
    </r>
  </si>
  <si>
    <r>
      <rPr>
        <sz val="6"/>
        <color rgb="FF363435"/>
        <rFont val="Franklin Gothic Book"/>
        <family val="2"/>
      </rPr>
      <t>Pr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>y</t>
    </r>
    <r>
      <rPr>
        <sz val="6"/>
        <color rgb="FF363435"/>
        <rFont val="Franklin Gothic Book"/>
        <family val="2"/>
      </rPr>
      <t>ecció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mont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défici</t>
    </r>
    <r>
      <rPr>
        <sz val="6"/>
        <color rgb="FF363435"/>
        <rFont val="Franklin Gothic Book"/>
        <family val="2"/>
      </rPr>
      <t>t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superávi</t>
    </r>
    <r>
      <rPr>
        <sz val="6"/>
        <color rgb="FF363435"/>
        <rFont val="Franklin Gothic Book"/>
        <family val="2"/>
      </rPr>
      <t>t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presupuestario</t>
    </r>
    <r>
      <rPr>
        <sz val="6"/>
        <color rgb="FF363435"/>
        <rFont val="Franklin Gothic Book"/>
        <family val="2"/>
      </rPr>
      <t>,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expresada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com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diferenci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entr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presupuest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conclui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y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estimación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conclui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>.</t>
    </r>
  </si>
  <si>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diferenci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costo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estimad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finaliza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pr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>y</t>
    </r>
    <r>
      <rPr>
        <sz val="6"/>
        <color rgb="FF363435"/>
        <rFont val="Franklin Gothic Book"/>
        <family val="2"/>
      </rPr>
      <t>ecto.</t>
    </r>
  </si>
  <si>
    <t>VAC = BAC  – EAC</t>
  </si>
  <si>
    <r>
      <rPr>
        <sz val="6"/>
        <color rgb="FF363435"/>
        <rFont val="Franklin Gothic Book"/>
        <family val="2"/>
      </rPr>
      <t>M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>y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1,</t>
    </r>
    <r>
      <rPr>
        <sz val="6"/>
        <color rgb="FF363435"/>
        <rFont val="Franklin Gothic Book"/>
        <family val="2"/>
      </rPr>
      <t>0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=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debaj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costo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 xml:space="preserve">planificado
</t>
    </r>
    <r>
      <rPr>
        <sz val="6"/>
        <color rgb="FF363435"/>
        <rFont val="Franklin Gothic Book"/>
        <family val="2"/>
      </rPr>
      <t>Exactament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1,</t>
    </r>
    <r>
      <rPr>
        <sz val="6"/>
        <color rgb="FF363435"/>
        <rFont val="Franklin Gothic Book"/>
        <family val="2"/>
      </rPr>
      <t>0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=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costo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 xml:space="preserve">planificado
</t>
    </r>
    <r>
      <rPr>
        <sz val="6"/>
        <color rgb="FF363435"/>
        <rFont val="Franklin Gothic Book"/>
        <family val="2"/>
      </rPr>
      <t>Meno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1,</t>
    </r>
    <r>
      <rPr>
        <sz val="6"/>
        <color rgb="FF363435"/>
        <rFont val="Franklin Gothic Book"/>
        <family val="2"/>
      </rPr>
      <t>0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=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encim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costo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planificado</t>
    </r>
  </si>
  <si>
    <t>CPI</t>
  </si>
  <si>
    <r>
      <rPr>
        <sz val="6"/>
        <color rgb="FF363435"/>
        <rFont val="Franklin Gothic Book"/>
        <family val="2"/>
      </rPr>
      <t>Índic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Desempeño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Costo</t>
    </r>
  </si>
  <si>
    <r>
      <rPr>
        <sz val="6"/>
        <color rgb="FF363435"/>
        <rFont val="Franklin Gothic Book"/>
        <family val="2"/>
      </rPr>
      <t>Medid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eficienci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funció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lo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costo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lo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recursos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presupuestado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expresad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com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razó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entr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v</t>
    </r>
    <r>
      <rPr>
        <sz val="6"/>
        <color rgb="FF363435"/>
        <rFont val="Franklin Gothic Book"/>
        <family val="2"/>
      </rPr>
      <t>alo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g</t>
    </r>
    <r>
      <rPr>
        <sz val="6"/>
        <color rgb="FF363435"/>
        <rFont val="Franklin Gothic Book"/>
        <family val="2"/>
      </rPr>
      <t>anad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y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costo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real.</t>
    </r>
  </si>
  <si>
    <r>
      <rPr>
        <sz val="6"/>
        <color rgb="FF363435"/>
        <rFont val="Franklin Gothic Book"/>
        <family val="2"/>
      </rPr>
      <t>U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CP</t>
    </r>
    <r>
      <rPr>
        <sz val="6"/>
        <color rgb="FF363435"/>
        <rFont val="Franklin Gothic Book"/>
        <family val="2"/>
      </rPr>
      <t>I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1,</t>
    </r>
    <r>
      <rPr>
        <sz val="6"/>
        <color rgb="FF363435"/>
        <rFont val="Franklin Gothic Book"/>
        <family val="2"/>
      </rPr>
      <t>0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signific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qu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pr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>y</t>
    </r>
    <r>
      <rPr>
        <sz val="6"/>
        <color rgb="FF363435"/>
        <rFont val="Franklin Gothic Book"/>
        <family val="2"/>
      </rPr>
      <t>ect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v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exactament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acuerdo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presupuesto</t>
    </r>
    <r>
      <rPr>
        <sz val="6"/>
        <color rgb="FF363435"/>
        <rFont val="Franklin Gothic Book"/>
        <family val="2"/>
      </rPr>
      <t>,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qu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trabajo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hech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hast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fech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representa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exactament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mism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qu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costo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hast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fecha</t>
    </r>
    <r>
      <rPr>
        <sz val="6"/>
        <color rgb="FF363435"/>
        <rFont val="Franklin Gothic Book"/>
        <family val="2"/>
      </rPr>
      <t>.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Otro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v</t>
    </r>
    <r>
      <rPr>
        <sz val="6"/>
        <color rgb="FF363435"/>
        <rFont val="Franklin Gothic Book"/>
        <family val="2"/>
      </rPr>
      <t>alores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muestra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porcentaj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qu</t>
    </r>
    <r>
      <rPr>
        <sz val="6"/>
        <color rgb="FF363435"/>
        <rFont val="Franklin Gothic Book"/>
        <family val="2"/>
      </rPr>
      <t>é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tanto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está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lo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costo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po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encim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por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debaj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cantida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presupuesta-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par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trabaj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realizado.</t>
    </r>
  </si>
  <si>
    <t>CPI = EV/AC</t>
  </si>
  <si>
    <r>
      <rPr>
        <sz val="6"/>
        <color rgb="FF363435"/>
        <rFont val="Franklin Gothic Book"/>
        <family val="2"/>
      </rPr>
      <t>M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>y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1,</t>
    </r>
    <r>
      <rPr>
        <sz val="6"/>
        <color rgb="FF363435"/>
        <rFont val="Franklin Gothic Book"/>
        <family val="2"/>
      </rPr>
      <t>0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=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Ante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pr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visto
</t>
    </r>
    <r>
      <rPr>
        <sz val="6"/>
        <color rgb="FF363435"/>
        <rFont val="Franklin Gothic Book"/>
        <family val="2"/>
      </rPr>
      <t>Exactament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1,</t>
    </r>
    <r>
      <rPr>
        <sz val="6"/>
        <color rgb="FF363435"/>
        <rFont val="Franklin Gothic Book"/>
        <family val="2"/>
      </rPr>
      <t>0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=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 xml:space="preserve">tiempo
</t>
    </r>
    <r>
      <rPr>
        <sz val="6"/>
        <color rgb="FF363435"/>
        <rFont val="Franklin Gothic Book"/>
        <family val="2"/>
      </rPr>
      <t>Meno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1,</t>
    </r>
    <r>
      <rPr>
        <sz val="6"/>
        <color rgb="FF363435"/>
        <rFont val="Franklin Gothic Book"/>
        <family val="2"/>
      </rPr>
      <t>0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=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Retrasado</t>
    </r>
  </si>
  <si>
    <t>SPI</t>
  </si>
  <si>
    <r>
      <rPr>
        <sz val="6"/>
        <color rgb="FF363435"/>
        <rFont val="Franklin Gothic Book"/>
        <family val="2"/>
      </rPr>
      <t>Índic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desempeño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Crono</t>
    </r>
    <r>
      <rPr>
        <sz val="6"/>
        <color rgb="FF363435"/>
        <rFont val="Franklin Gothic Book"/>
        <family val="2"/>
      </rPr>
      <t>g</t>
    </r>
    <r>
      <rPr>
        <sz val="6"/>
        <color rgb="FF363435"/>
        <rFont val="Franklin Gothic Book"/>
        <family val="2"/>
      </rPr>
      <t>rama</t>
    </r>
  </si>
  <si>
    <r>
      <rPr>
        <sz val="6"/>
        <color rgb="FF363435"/>
        <rFont val="Franklin Gothic Book"/>
        <family val="2"/>
      </rPr>
      <t>Medid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eficienci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crono</t>
    </r>
    <r>
      <rPr>
        <sz val="6"/>
        <color rgb="FF363435"/>
        <rFont val="Franklin Gothic Book"/>
        <family val="2"/>
      </rPr>
      <t>g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>ama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qu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expres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com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razó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 xml:space="preserve">entre
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v</t>
    </r>
    <r>
      <rPr>
        <sz val="6"/>
        <color rgb="FF363435"/>
        <rFont val="Franklin Gothic Book"/>
        <family val="2"/>
      </rPr>
      <t>alo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g</t>
    </r>
    <r>
      <rPr>
        <sz val="6"/>
        <color rgb="FF363435"/>
        <rFont val="Franklin Gothic Book"/>
        <family val="2"/>
      </rPr>
      <t>anad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y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v</t>
    </r>
    <r>
      <rPr>
        <sz val="6"/>
        <color rgb="FF363435"/>
        <rFont val="Franklin Gothic Book"/>
        <family val="2"/>
      </rPr>
      <t>alo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planificado.</t>
    </r>
  </si>
  <si>
    <r>
      <rPr>
        <sz val="6"/>
        <color rgb="FF363435"/>
        <rFont val="Franklin Gothic Book"/>
        <family val="2"/>
      </rPr>
      <t>U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SP</t>
    </r>
    <r>
      <rPr>
        <sz val="6"/>
        <color rgb="FF363435"/>
        <rFont val="Franklin Gothic Book"/>
        <family val="2"/>
      </rPr>
      <t>I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1,</t>
    </r>
    <r>
      <rPr>
        <sz val="6"/>
        <color rgb="FF363435"/>
        <rFont val="Franklin Gothic Book"/>
        <family val="2"/>
      </rPr>
      <t>0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signific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qu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pr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>y</t>
    </r>
    <r>
      <rPr>
        <sz val="6"/>
        <color rgb="FF363435"/>
        <rFont val="Franklin Gothic Book"/>
        <family val="2"/>
      </rPr>
      <t>ect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v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exactament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acuerdo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crono</t>
    </r>
    <r>
      <rPr>
        <sz val="6"/>
        <color rgb="FF363435"/>
        <rFont val="Franklin Gothic Book"/>
        <family val="2"/>
      </rPr>
      <t>g</t>
    </r>
    <r>
      <rPr>
        <sz val="6"/>
        <color rgb="FF363435"/>
        <rFont val="Franklin Gothic Book"/>
        <family val="2"/>
      </rPr>
      <t>rama</t>
    </r>
    <r>
      <rPr>
        <sz val="6"/>
        <color rgb="FF363435"/>
        <rFont val="Franklin Gothic Book"/>
        <family val="2"/>
      </rPr>
      <t>,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qu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trabajo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hech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hast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fech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representa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exactament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mism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qu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 xml:space="preserve">el
</t>
    </r>
    <r>
      <rPr>
        <sz val="6"/>
        <color rgb="FF363435"/>
        <rFont val="Franklin Gothic Book"/>
        <family val="2"/>
      </rPr>
      <t>trabaj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planificad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se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realizado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hast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fecha</t>
    </r>
    <r>
      <rPr>
        <sz val="6"/>
        <color rgb="FF363435"/>
        <rFont val="Franklin Gothic Book"/>
        <family val="2"/>
      </rPr>
      <t>.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Otro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v</t>
    </r>
    <r>
      <rPr>
        <sz val="6"/>
        <color rgb="FF363435"/>
        <rFont val="Franklin Gothic Book"/>
        <family val="2"/>
      </rPr>
      <t>alores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muestra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porcentaj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qu</t>
    </r>
    <r>
      <rPr>
        <sz val="6"/>
        <color rgb="FF363435"/>
        <rFont val="Franklin Gothic Book"/>
        <family val="2"/>
      </rPr>
      <t>é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tanto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está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lo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costo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po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encim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por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debaj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cantida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presupuesta-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par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trabaj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planificado.</t>
    </r>
  </si>
  <si>
    <t>SPI = EV/PV</t>
  </si>
  <si>
    <r>
      <rPr>
        <sz val="6"/>
        <color rgb="FF363435"/>
        <rFont val="Franklin Gothic Book"/>
        <family val="2"/>
      </rPr>
      <t>M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>y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1,</t>
    </r>
    <r>
      <rPr>
        <sz val="6"/>
        <color rgb="FF363435"/>
        <rFont val="Franklin Gothic Book"/>
        <family val="2"/>
      </rPr>
      <t>0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=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Má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difíci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 xml:space="preserve">completar
</t>
    </r>
    <r>
      <rPr>
        <sz val="6"/>
        <color rgb="FF363435"/>
        <rFont val="Franklin Gothic Book"/>
        <family val="2"/>
      </rPr>
      <t>Exactament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1,</t>
    </r>
    <r>
      <rPr>
        <sz val="6"/>
        <color rgb="FF363435"/>
        <rFont val="Franklin Gothic Book"/>
        <family val="2"/>
      </rPr>
      <t>0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=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mism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para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 xml:space="preserve">completar
</t>
    </r>
    <r>
      <rPr>
        <sz val="6"/>
        <color rgb="FF363435"/>
        <rFont val="Franklin Gothic Book"/>
        <family val="2"/>
      </rPr>
      <t>Meno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1,</t>
    </r>
    <r>
      <rPr>
        <sz val="6"/>
        <color rgb="FF363435"/>
        <rFont val="Franklin Gothic Book"/>
        <family val="2"/>
      </rPr>
      <t>0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=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Má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fáci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completar</t>
    </r>
  </si>
  <si>
    <t>EAC</t>
  </si>
  <si>
    <r>
      <rPr>
        <sz val="6"/>
        <color rgb="FF363435"/>
        <rFont val="Franklin Gothic Book"/>
        <family val="2"/>
      </rPr>
      <t>Estimación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Conclusión</t>
    </r>
  </si>
  <si>
    <r>
      <rPr>
        <sz val="6"/>
        <color rgb="FF363435"/>
        <rFont val="Franklin Gothic Book"/>
        <family val="2"/>
      </rPr>
      <t>Cost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tota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pr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vist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par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completar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tod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trabajo</t>
    </r>
    <r>
      <rPr>
        <sz val="6"/>
        <color rgb="FF363435"/>
        <rFont val="Franklin Gothic Book"/>
        <family val="2"/>
      </rPr>
      <t>,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expresad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com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sum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cost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rea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fech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y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estimació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hast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conclusión.</t>
    </r>
  </si>
  <si>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>i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esper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qu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CP</t>
    </r>
    <r>
      <rPr>
        <sz val="6"/>
        <color rgb="FF363435"/>
        <rFont val="Franklin Gothic Book"/>
        <family val="2"/>
      </rPr>
      <t>I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se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mism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par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rest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pr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>y</t>
    </r>
    <r>
      <rPr>
        <sz val="6"/>
        <color rgb="FF363435"/>
        <rFont val="Franklin Gothic Book"/>
        <family val="2"/>
      </rPr>
      <t>ecto</t>
    </r>
    <r>
      <rPr>
        <sz val="6"/>
        <color rgb="FF363435"/>
        <rFont val="Franklin Gothic Book"/>
        <family val="2"/>
      </rPr>
      <t>,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>C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pued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se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calculad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 xml:space="preserve">usando:
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>i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trabaj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futur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ser</t>
    </r>
    <r>
      <rPr>
        <sz val="6"/>
        <color rgb="FF363435"/>
        <rFont val="Franklin Gothic Book"/>
        <family val="2"/>
      </rPr>
      <t>á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realizad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ritm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pr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visto</t>
    </r>
    <r>
      <rPr>
        <sz val="6"/>
        <color rgb="FF363435"/>
        <rFont val="Franklin Gothic Book"/>
        <family val="2"/>
      </rPr>
      <t>,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 xml:space="preserve">utilice:
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>i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pla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inicia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y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válido,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 xml:space="preserve">utilice:
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>i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tant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CP</t>
    </r>
    <r>
      <rPr>
        <sz val="6"/>
        <color rgb="FF363435"/>
        <rFont val="Franklin Gothic Book"/>
        <family val="2"/>
      </rPr>
      <t>I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com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SP</t>
    </r>
    <r>
      <rPr>
        <sz val="6"/>
        <color rgb="FF363435"/>
        <rFont val="Franklin Gothic Book"/>
        <family val="2"/>
      </rPr>
      <t>I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influ</t>
    </r>
    <r>
      <rPr>
        <sz val="6"/>
        <color rgb="FF363435"/>
        <rFont val="Franklin Gothic Book"/>
        <family val="2"/>
      </rPr>
      <t>y</t>
    </r>
    <r>
      <rPr>
        <sz val="6"/>
        <color rgb="FF363435"/>
        <rFont val="Franklin Gothic Book"/>
        <family val="2"/>
      </rPr>
      <t>en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trabaj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restante</t>
    </r>
    <r>
      <rPr>
        <sz val="6"/>
        <color rgb="FF363435"/>
        <rFont val="Franklin Gothic Book"/>
        <family val="2"/>
      </rPr>
      <t>,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utilice:</t>
    </r>
  </si>
  <si>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>C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=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BA</t>
    </r>
    <r>
      <rPr>
        <sz val="6"/>
        <color rgb="FF363435"/>
        <rFont val="Franklin Gothic Book"/>
        <family val="2"/>
      </rPr>
      <t>C</t>
    </r>
    <r>
      <rPr>
        <sz val="6"/>
        <color rgb="FF363435"/>
        <rFont val="Franklin Gothic Book"/>
        <family val="2"/>
      </rPr>
      <t xml:space="preserve">/CPI
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>C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=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>C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+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BA</t>
    </r>
    <r>
      <rPr>
        <sz val="6"/>
        <color rgb="FF363435"/>
        <rFont val="Franklin Gothic Book"/>
        <family val="2"/>
      </rPr>
      <t>C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–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 xml:space="preserve">EV
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>C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=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>C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+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ET</t>
    </r>
    <r>
      <rPr>
        <sz val="6"/>
        <color rgb="FF363435"/>
        <rFont val="Franklin Gothic Book"/>
        <family val="2"/>
      </rPr>
      <t>C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 xml:space="preserve">ascendente
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>C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=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>C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+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[(</t>
    </r>
    <r>
      <rPr>
        <sz val="6"/>
        <color rgb="FF363435"/>
        <rFont val="Franklin Gothic Book"/>
        <family val="2"/>
      </rPr>
      <t>BA</t>
    </r>
    <r>
      <rPr>
        <sz val="6"/>
        <color rgb="FF363435"/>
        <rFont val="Franklin Gothic Book"/>
        <family val="2"/>
      </rPr>
      <t>C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–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EV)/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(CP</t>
    </r>
    <r>
      <rPr>
        <sz val="6"/>
        <color rgb="FF363435"/>
        <rFont val="Franklin Gothic Book"/>
        <family val="2"/>
      </rPr>
      <t>I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x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SPI)]</t>
    </r>
  </si>
  <si>
    <t>ETC</t>
  </si>
  <si>
    <r>
      <rPr>
        <sz val="6"/>
        <color rgb="FF363435"/>
        <rFont val="Franklin Gothic Book"/>
        <family val="2"/>
      </rPr>
      <t>Estimación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hast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Conclusión</t>
    </r>
  </si>
  <si>
    <r>
      <rPr>
        <sz val="6"/>
        <color rgb="FF363435"/>
        <rFont val="Franklin Gothic Book"/>
        <family val="2"/>
      </rPr>
      <t>Cost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pr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vist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par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te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>mina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tod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trabaj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restant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pr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>y</t>
    </r>
    <r>
      <rPr>
        <sz val="6"/>
        <color rgb="FF363435"/>
        <rFont val="Franklin Gothic Book"/>
        <family val="2"/>
      </rPr>
      <t>ecto.</t>
    </r>
  </si>
  <si>
    <r>
      <rPr>
        <sz val="6"/>
        <color rgb="FF363435"/>
        <rFont val="Franklin Gothic Book"/>
        <family val="2"/>
      </rPr>
      <t>Suponiend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qu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trabaj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está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pro</t>
    </r>
    <r>
      <rPr>
        <sz val="6"/>
        <color rgb="FF363435"/>
        <rFont val="Franklin Gothic Book"/>
        <family val="2"/>
      </rPr>
      <t>g</t>
    </r>
    <r>
      <rPr>
        <sz val="6"/>
        <color rgb="FF363435"/>
        <rFont val="Franklin Gothic Book"/>
        <family val="2"/>
      </rPr>
      <t>resand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acuerd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plan,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cost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completa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trabajo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autorizad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restant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pued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ser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calculad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 xml:space="preserve">usando:
</t>
    </r>
    <r>
      <rPr>
        <sz val="6"/>
        <color rgb="FF363435"/>
        <rFont val="Franklin Gothic Book"/>
        <family val="2"/>
      </rPr>
      <t>V</t>
    </r>
    <r>
      <rPr>
        <sz val="6"/>
        <color rgb="FF363435"/>
        <rFont val="Franklin Gothic Book"/>
        <family val="2"/>
      </rPr>
      <t>uel</t>
    </r>
    <r>
      <rPr>
        <sz val="6"/>
        <color rgb="FF363435"/>
        <rFont val="Franklin Gothic Book"/>
        <family val="2"/>
      </rPr>
      <t>v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estima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trabaj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restante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desd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abaj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haci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>riba.</t>
    </r>
  </si>
  <si>
    <r>
      <rPr>
        <sz val="6"/>
        <color rgb="FF363435"/>
        <rFont val="Franklin Gothic Book"/>
        <family val="2"/>
      </rPr>
      <t>ET</t>
    </r>
    <r>
      <rPr>
        <sz val="6"/>
        <color rgb="FF363435"/>
        <rFont val="Franklin Gothic Book"/>
        <family val="2"/>
      </rPr>
      <t>C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=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>C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–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 xml:space="preserve">AC
</t>
    </r>
    <r>
      <rPr>
        <sz val="6"/>
        <color rgb="FF363435"/>
        <rFont val="Franklin Gothic Book"/>
        <family val="2"/>
      </rPr>
      <t>ET</t>
    </r>
    <r>
      <rPr>
        <sz val="6"/>
        <color rgb="FF363435"/>
        <rFont val="Franklin Gothic Book"/>
        <family val="2"/>
      </rPr>
      <t>C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=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V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>v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estimar</t>
    </r>
  </si>
  <si>
    <t>TCPI</t>
  </si>
  <si>
    <r>
      <rPr>
        <sz val="6"/>
        <color rgb="FF363435"/>
        <rFont val="Franklin Gothic Book"/>
        <family val="2"/>
      </rPr>
      <t>Índic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Desempeño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>abajo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por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Completar</t>
    </r>
  </si>
  <si>
    <r>
      <rPr>
        <sz val="6"/>
        <color rgb="FF363435"/>
        <rFont val="Franklin Gothic Book"/>
        <family val="2"/>
      </rPr>
      <t>Medid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desempeñ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costo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qu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deb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alcanza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los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recurso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restante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fi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cumplir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u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objeti</t>
    </r>
    <r>
      <rPr>
        <sz val="6"/>
        <color rgb="FF363435"/>
        <rFont val="Franklin Gothic Book"/>
        <family val="2"/>
      </rPr>
      <t>v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g</t>
    </r>
    <r>
      <rPr>
        <sz val="6"/>
        <color rgb="FF363435"/>
        <rFont val="Franklin Gothic Book"/>
        <family val="2"/>
      </rPr>
      <t>estión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especificado</t>
    </r>
    <r>
      <rPr>
        <sz val="6"/>
        <color rgb="FF363435"/>
        <rFont val="Franklin Gothic Book"/>
        <family val="2"/>
      </rPr>
      <t>.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expres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com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tas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entr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cost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par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culmina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trabaj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pendient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y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presupuesto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disponible.</t>
    </r>
  </si>
  <si>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eficienci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qu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deb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ser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mantenid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fi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finaliza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acuerd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planificado</t>
    </r>
    <r>
      <rPr>
        <sz val="6"/>
        <color rgb="FF363435"/>
        <rFont val="Franklin Gothic Book"/>
        <family val="2"/>
      </rPr>
      <t xml:space="preserve">.
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eficienci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qu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deb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 xml:space="preserve">ser
</t>
    </r>
    <r>
      <rPr>
        <sz val="6"/>
        <color rgb="FF363435"/>
        <rFont val="Franklin Gothic Book"/>
        <family val="2"/>
      </rPr>
      <t>mantenid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fi</t>
    </r>
    <r>
      <rPr>
        <sz val="6"/>
        <color rgb="FF363435"/>
        <rFont val="Franklin Gothic Book"/>
        <family val="2"/>
      </rPr>
      <t>n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completa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 xml:space="preserve">C
</t>
    </r>
    <r>
      <rPr>
        <sz val="6"/>
        <color rgb="FF363435"/>
        <rFont val="Franklin Gothic Book"/>
        <family val="2"/>
      </rPr>
      <t>actual.</t>
    </r>
  </si>
  <si>
    <r>
      <rPr>
        <sz val="6"/>
        <color rgb="FF363435"/>
        <rFont val="Franklin Gothic Book"/>
        <family val="2"/>
      </rPr>
      <t>TCP</t>
    </r>
    <r>
      <rPr>
        <sz val="6"/>
        <color rgb="FF363435"/>
        <rFont val="Franklin Gothic Book"/>
        <family val="2"/>
      </rPr>
      <t>I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=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(</t>
    </r>
    <r>
      <rPr>
        <sz val="6"/>
        <color rgb="FF363435"/>
        <rFont val="Franklin Gothic Book"/>
        <family val="2"/>
      </rPr>
      <t>B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>C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–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V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)</t>
    </r>
    <r>
      <rPr>
        <sz val="6"/>
        <color rgb="FF363435"/>
        <rFont val="Franklin Gothic Book"/>
        <family val="2"/>
      </rPr>
      <t>/</t>
    </r>
    <r>
      <rPr>
        <sz val="6"/>
        <color rgb="FF363435"/>
        <rFont val="Franklin Gothic Book"/>
        <family val="2"/>
      </rPr>
      <t>(</t>
    </r>
    <r>
      <rPr>
        <sz val="6"/>
        <color rgb="FF363435"/>
        <rFont val="Franklin Gothic Book"/>
        <family val="2"/>
      </rPr>
      <t>BA</t>
    </r>
    <r>
      <rPr>
        <sz val="6"/>
        <color rgb="FF363435"/>
        <rFont val="Franklin Gothic Book"/>
        <family val="2"/>
      </rPr>
      <t>C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–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>C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 xml:space="preserve">)
</t>
    </r>
    <r>
      <rPr>
        <sz val="6"/>
        <color rgb="FF363435"/>
        <rFont val="Franklin Gothic Book"/>
        <family val="2"/>
      </rPr>
      <t>TCP</t>
    </r>
    <r>
      <rPr>
        <sz val="6"/>
        <color rgb="FF363435"/>
        <rFont val="Franklin Gothic Book"/>
        <family val="2"/>
      </rPr>
      <t>I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=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(</t>
    </r>
    <r>
      <rPr>
        <sz val="6"/>
        <color rgb="FF363435"/>
        <rFont val="Franklin Gothic Book"/>
        <family val="2"/>
      </rPr>
      <t>BA</t>
    </r>
    <r>
      <rPr>
        <sz val="6"/>
        <color rgb="FF363435"/>
        <rFont val="Franklin Gothic Book"/>
        <family val="2"/>
      </rPr>
      <t>C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–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V</t>
    </r>
    <r>
      <rPr>
        <sz val="6"/>
        <color rgb="FF363435"/>
        <rFont val="Franklin Gothic Book"/>
        <family val="2"/>
      </rPr>
      <t>)/</t>
    </r>
    <r>
      <rPr>
        <sz val="6"/>
        <color rgb="FF363435"/>
        <rFont val="Franklin Gothic Book"/>
        <family val="2"/>
      </rPr>
      <t>(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>C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–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>C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)</t>
    </r>
  </si>
  <si>
    <r>
      <rPr>
        <sz val="6"/>
        <color rgb="FF363435"/>
        <rFont val="Franklin Gothic Book"/>
        <family val="2"/>
      </rPr>
      <t>M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>y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1,</t>
    </r>
    <r>
      <rPr>
        <sz val="6"/>
        <color rgb="FF363435"/>
        <rFont val="Franklin Gothic Book"/>
        <family val="2"/>
      </rPr>
      <t>0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=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Má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difíci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 xml:space="preserve">completar
</t>
    </r>
    <r>
      <rPr>
        <sz val="6"/>
        <color rgb="FF363435"/>
        <rFont val="Franklin Gothic Book"/>
        <family val="2"/>
      </rPr>
      <t>Exactament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1,</t>
    </r>
    <r>
      <rPr>
        <sz val="6"/>
        <color rgb="FF363435"/>
        <rFont val="Franklin Gothic Book"/>
        <family val="2"/>
      </rPr>
      <t>0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=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mism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para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 xml:space="preserve">completar
</t>
    </r>
    <r>
      <rPr>
        <sz val="6"/>
        <color rgb="FF363435"/>
        <rFont val="Franklin Gothic Book"/>
        <family val="2"/>
      </rPr>
      <t>Meno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1,</t>
    </r>
    <r>
      <rPr>
        <sz val="6"/>
        <color rgb="FF363435"/>
        <rFont val="Franklin Gothic Book"/>
        <family val="2"/>
      </rPr>
      <t>0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=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Má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fáci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 xml:space="preserve">completar
</t>
    </r>
    <r>
      <rPr>
        <sz val="6"/>
        <color rgb="FF363435"/>
        <rFont val="Franklin Gothic Book"/>
        <family val="2"/>
      </rPr>
      <t>M</t>
    </r>
    <r>
      <rPr>
        <sz val="6"/>
        <color rgb="FF363435"/>
        <rFont val="Franklin Gothic Book"/>
        <family val="2"/>
      </rPr>
      <t>a</t>
    </r>
    <r>
      <rPr>
        <sz val="6"/>
        <color rgb="FF363435"/>
        <rFont val="Franklin Gothic Book"/>
        <family val="2"/>
      </rPr>
      <t>y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>r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1,</t>
    </r>
    <r>
      <rPr>
        <sz val="6"/>
        <color rgb="FF363435"/>
        <rFont val="Franklin Gothic Book"/>
        <family val="2"/>
      </rPr>
      <t>0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=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Má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difíci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 xml:space="preserve">completar
</t>
    </r>
    <r>
      <rPr>
        <sz val="6"/>
        <color rgb="FF363435"/>
        <rFont val="Franklin Gothic Book"/>
        <family val="2"/>
      </rPr>
      <t>Exactament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1,</t>
    </r>
    <r>
      <rPr>
        <sz val="6"/>
        <color rgb="FF363435"/>
        <rFont val="Franklin Gothic Book"/>
        <family val="2"/>
      </rPr>
      <t>0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=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mism</t>
    </r>
    <r>
      <rPr>
        <sz val="6"/>
        <color rgb="FF363435"/>
        <rFont val="Franklin Gothic Book"/>
        <family val="2"/>
      </rPr>
      <t>o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para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 xml:space="preserve">completar
</t>
    </r>
    <r>
      <rPr>
        <sz val="6"/>
        <color rgb="FF363435"/>
        <rFont val="Franklin Gothic Book"/>
        <family val="2"/>
      </rPr>
      <t>Meno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</t>
    </r>
    <r>
      <rPr>
        <sz val="6"/>
        <color rgb="FF363435"/>
        <rFont val="Franklin Gothic Book"/>
        <family val="2"/>
      </rPr>
      <t>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1,</t>
    </r>
    <r>
      <rPr>
        <sz val="6"/>
        <color rgb="FF363435"/>
        <rFont val="Franklin Gothic Book"/>
        <family val="2"/>
      </rPr>
      <t>0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=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Má</t>
    </r>
    <r>
      <rPr>
        <sz val="6"/>
        <color rgb="FF363435"/>
        <rFont val="Franklin Gothic Book"/>
        <family val="2"/>
      </rPr>
      <t>s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fáci</t>
    </r>
    <r>
      <rPr>
        <sz val="6"/>
        <color rgb="FF363435"/>
        <rFont val="Franklin Gothic Book"/>
        <family val="2"/>
      </rPr>
      <t>l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de</t>
    </r>
    <r>
      <rPr>
        <sz val="6"/>
        <color rgb="FF363435"/>
        <rFont val="Franklin Gothic Book"/>
        <family val="2"/>
      </rPr>
      <t xml:space="preserve"> </t>
    </r>
    <r>
      <rPr>
        <sz val="6"/>
        <color rgb="FF363435"/>
        <rFont val="Franklin Gothic Book"/>
        <family val="2"/>
      </rPr>
      <t>completar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</si>
</sst>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rgb="FF363435"/>
      <name val="Times New Roman"/>
      <family val="1"/>
    </font>
    <font>
      <b/>
      <sz val="8"/>
      <color theme="0"/>
      <name val="Times New Roman"/>
      <family val="1"/>
    </font>
    <font>
      <sz val="8"/>
      <color rgb="FF363435"/>
      <name val="Times New Roman"/>
      <family val="1"/>
    </font>
    <font>
      <b/>
      <sz val="8"/>
      <color rgb="FF363435"/>
      <name val="Times New Roman"/>
      <family val="1"/>
    </font>
    <font>
      <b/>
      <i/>
      <sz val="8"/>
      <color theme="0"/>
      <name val="Times New Roman"/>
      <family val="1"/>
    </font>
    <font>
      <b/>
      <sz val="11"/>
      <color rgb="FFFFFF00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4"/>
      <color rgb="FF363435"/>
      <name val="Times New Roman"/>
      <family val="1"/>
    </font>
    <font>
      <sz val="8"/>
      <name val="Times New Roman"/>
      <family val="1"/>
    </font>
    <font>
      <b/>
      <sz val="12"/>
      <color theme="1"/>
      <name val="Calibri"/>
      <family val="2"/>
      <scheme val="minor"/>
    </font>
    <font>
      <b/>
      <sz val="6"/>
      <color rgb="FF363435"/>
      <name val="Franklin Gothic Book"/>
      <family val="2"/>
    </font>
    <font>
      <sz val="6"/>
      <color rgb="FF363435"/>
      <name val="Franklin Gothic Book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63435"/>
      </left>
      <right style="thin">
        <color rgb="FF363435"/>
      </right>
      <top style="thin">
        <color rgb="FF363435"/>
      </top>
      <bottom style="thin">
        <color rgb="FF363435"/>
      </bottom>
      <diagonal/>
    </border>
    <border>
      <left style="thin">
        <color rgb="FF363435"/>
      </left>
      <right style="thin">
        <color rgb="FF363435"/>
      </right>
      <top style="thin">
        <color rgb="FF363435"/>
      </top>
      <bottom/>
      <diagonal/>
    </border>
    <border>
      <left style="thin">
        <color rgb="FF363435"/>
      </left>
      <right style="thin">
        <color rgb="FF363435"/>
      </right>
      <top style="thin">
        <color rgb="FF363435"/>
      </top>
      <bottom style="medium">
        <color rgb="FF363435"/>
      </bottom>
      <diagonal/>
    </border>
    <border>
      <left style="thin">
        <color rgb="FF363435"/>
      </left>
      <right style="medium">
        <color rgb="FF363435"/>
      </right>
      <top style="thin">
        <color rgb="FF363435"/>
      </top>
      <bottom style="thin">
        <color rgb="FF363435"/>
      </bottom>
      <diagonal/>
    </border>
    <border>
      <left/>
      <right style="medium">
        <color rgb="FF363435"/>
      </right>
      <top/>
      <bottom/>
      <diagonal/>
    </border>
    <border>
      <left style="thin">
        <color rgb="FF363435"/>
      </left>
      <right style="medium">
        <color rgb="FF363435"/>
      </right>
      <top style="thin">
        <color rgb="FF363435"/>
      </top>
      <bottom/>
      <diagonal/>
    </border>
    <border>
      <left style="thin">
        <color rgb="FF363435"/>
      </left>
      <right style="medium">
        <color rgb="FF363435"/>
      </right>
      <top style="thin">
        <color rgb="FF363435"/>
      </top>
      <bottom style="medium">
        <color rgb="FF363435"/>
      </bottom>
      <diagonal/>
    </border>
    <border>
      <left style="thin">
        <color rgb="FF363435"/>
      </left>
      <right style="medium">
        <color rgb="FF363435"/>
      </right>
      <top style="medium">
        <color rgb="FF363435"/>
      </top>
      <bottom style="thin">
        <color rgb="FF363435"/>
      </bottom>
      <diagonal/>
    </border>
    <border>
      <left style="medium">
        <color rgb="FF363435"/>
      </left>
      <right style="thin">
        <color rgb="FF363435"/>
      </right>
      <top style="thin">
        <color rgb="FF363435"/>
      </top>
      <bottom style="thin">
        <color rgb="FF363435"/>
      </bottom>
      <diagonal/>
    </border>
    <border>
      <left style="medium">
        <color rgb="FF363435"/>
      </left>
      <right/>
      <top/>
      <bottom/>
      <diagonal/>
    </border>
    <border>
      <left style="medium">
        <color rgb="FF363435"/>
      </left>
      <right style="thin">
        <color rgb="FF363435"/>
      </right>
      <top style="thin">
        <color rgb="FF363435"/>
      </top>
      <bottom/>
      <diagonal/>
    </border>
    <border>
      <left style="medium">
        <color rgb="FF363435"/>
      </left>
      <right style="thin">
        <color rgb="FF363435"/>
      </right>
      <top style="thin">
        <color rgb="FF363435"/>
      </top>
      <bottom style="medium">
        <color rgb="FF363435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medium">
        <color rgb="FF363435"/>
      </top>
      <bottom/>
      <diagonal/>
    </border>
    <border>
      <left style="medium">
        <color rgb="FF363435"/>
      </left>
      <right style="thin">
        <color rgb="FF363435"/>
      </right>
      <top style="medium">
        <color rgb="FF363435"/>
      </top>
      <bottom style="thin">
        <color rgb="FF363435"/>
      </bottom>
      <diagonal/>
    </border>
    <border>
      <left style="thin">
        <color rgb="FF363435"/>
      </left>
      <right style="thin">
        <color rgb="FF363435"/>
      </right>
      <top style="medium">
        <color rgb="FF363435"/>
      </top>
      <bottom style="thin">
        <color rgb="FF363435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rgb="FF363435"/>
      </top>
      <bottom style="thin">
        <color rgb="FF363435"/>
      </bottom>
      <diagonal/>
    </border>
    <border>
      <left style="medium">
        <color auto="1"/>
      </left>
      <right style="medium">
        <color auto="1"/>
      </right>
      <top style="thin">
        <color rgb="FF363435"/>
      </top>
      <bottom/>
      <diagonal/>
    </border>
    <border>
      <left style="medium">
        <color auto="1"/>
      </left>
      <right style="medium">
        <color auto="1"/>
      </right>
      <top style="thin">
        <color rgb="FF363435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363435"/>
      </left>
      <right/>
      <top style="medium">
        <color auto="1"/>
      </top>
      <bottom/>
      <diagonal/>
    </border>
    <border>
      <left style="medium">
        <color rgb="FF363435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171"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1" fillId="3" borderId="13" xfId="0" applyFont="1" applyFill="1" applyBorder="1" applyAlignment="1">
      <alignment vertical="center"/>
    </xf>
    <xf numFmtId="0" fontId="1" fillId="3" borderId="14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2" borderId="0" xfId="0" applyFont="1" applyFill="1" applyAlignment="1">
      <alignment horizontal="center"/>
    </xf>
    <xf numFmtId="0" fontId="0" fillId="0" borderId="17" xfId="0" applyBorder="1"/>
    <xf numFmtId="0" fontId="0" fillId="0" borderId="5" xfId="0" applyBorder="1"/>
    <xf numFmtId="0" fontId="2" fillId="0" borderId="0" xfId="1"/>
    <xf numFmtId="0" fontId="4" fillId="6" borderId="0" xfId="1" applyFont="1" applyFill="1" applyBorder="1" applyAlignment="1">
      <alignment vertical="center"/>
    </xf>
    <xf numFmtId="0" fontId="2" fillId="0" borderId="18" xfId="1" applyBorder="1" applyAlignment="1">
      <alignment horizontal="left" vertical="center"/>
    </xf>
    <xf numFmtId="0" fontId="5" fillId="0" borderId="18" xfId="1" applyFont="1" applyBorder="1" applyAlignment="1">
      <alignment horizontal="left" vertical="center"/>
    </xf>
    <xf numFmtId="0" fontId="6" fillId="0" borderId="18" xfId="1" applyFont="1" applyBorder="1" applyAlignment="1">
      <alignment horizontal="left" vertical="center"/>
    </xf>
    <xf numFmtId="0" fontId="5" fillId="0" borderId="18" xfId="1" applyFont="1" applyBorder="1" applyAlignment="1">
      <alignment horizontal="left" vertical="center" wrapText="1"/>
    </xf>
    <xf numFmtId="0" fontId="2" fillId="0" borderId="19" xfId="1" applyBorder="1" applyAlignment="1">
      <alignment horizontal="left" vertical="center"/>
    </xf>
    <xf numFmtId="0" fontId="6" fillId="0" borderId="19" xfId="1" applyFont="1" applyBorder="1" applyAlignment="1">
      <alignment horizontal="left" vertical="center"/>
    </xf>
    <xf numFmtId="0" fontId="6" fillId="0" borderId="18" xfId="1" applyFont="1" applyBorder="1" applyAlignment="1">
      <alignment horizontal="left" vertical="center" wrapText="1"/>
    </xf>
    <xf numFmtId="0" fontId="5" fillId="0" borderId="19" xfId="1" applyFont="1" applyBorder="1" applyAlignment="1">
      <alignment horizontal="left" vertical="center" wrapText="1"/>
    </xf>
    <xf numFmtId="0" fontId="5" fillId="0" borderId="19" xfId="1" applyFont="1" applyBorder="1" applyAlignment="1">
      <alignment horizontal="left" vertical="center"/>
    </xf>
    <xf numFmtId="0" fontId="6" fillId="0" borderId="19" xfId="1" applyFont="1" applyBorder="1" applyAlignment="1">
      <alignment horizontal="left" vertical="center" wrapText="1"/>
    </xf>
    <xf numFmtId="0" fontId="2" fillId="0" borderId="20" xfId="1" applyBorder="1" applyAlignment="1">
      <alignment horizontal="left" vertical="center"/>
    </xf>
    <xf numFmtId="0" fontId="6" fillId="0" borderId="20" xfId="1" applyFont="1" applyBorder="1" applyAlignment="1">
      <alignment horizontal="left" vertical="center"/>
    </xf>
    <xf numFmtId="0" fontId="4" fillId="6" borderId="22" xfId="1" applyFont="1" applyFill="1" applyBorder="1" applyAlignment="1">
      <alignment vertical="center"/>
    </xf>
    <xf numFmtId="0" fontId="5" fillId="0" borderId="21" xfId="1" applyFont="1" applyBorder="1" applyAlignment="1">
      <alignment horizontal="left" vertical="center"/>
    </xf>
    <xf numFmtId="0" fontId="2" fillId="0" borderId="21" xfId="1" applyBorder="1" applyAlignment="1">
      <alignment horizontal="left" vertical="center"/>
    </xf>
    <xf numFmtId="0" fontId="2" fillId="0" borderId="23" xfId="1" applyBorder="1" applyAlignment="1">
      <alignment horizontal="left" vertical="center"/>
    </xf>
    <xf numFmtId="0" fontId="5" fillId="0" borderId="21" xfId="1" applyFont="1" applyBorder="1" applyAlignment="1">
      <alignment horizontal="left" vertical="center" wrapText="1"/>
    </xf>
    <xf numFmtId="0" fontId="6" fillId="0" borderId="21" xfId="1" applyFont="1" applyBorder="1" applyAlignment="1">
      <alignment horizontal="left" vertical="center" wrapText="1"/>
    </xf>
    <xf numFmtId="0" fontId="6" fillId="0" borderId="21" xfId="1" applyFont="1" applyBorder="1" applyAlignment="1">
      <alignment horizontal="left" vertical="center"/>
    </xf>
    <xf numFmtId="0" fontId="5" fillId="0" borderId="23" xfId="1" applyFont="1" applyBorder="1" applyAlignment="1">
      <alignment horizontal="left" vertical="center"/>
    </xf>
    <xf numFmtId="0" fontId="5" fillId="0" borderId="23" xfId="1" applyFont="1" applyBorder="1" applyAlignment="1">
      <alignment horizontal="left" vertical="center" wrapText="1"/>
    </xf>
    <xf numFmtId="0" fontId="2" fillId="0" borderId="24" xfId="1" applyBorder="1" applyAlignment="1">
      <alignment horizontal="left" vertical="center"/>
    </xf>
    <xf numFmtId="0" fontId="4" fillId="6" borderId="27" xfId="1" applyFont="1" applyFill="1" applyBorder="1" applyAlignment="1">
      <alignment vertical="center"/>
    </xf>
    <xf numFmtId="0" fontId="5" fillId="0" borderId="26" xfId="1" applyFont="1" applyBorder="1" applyAlignment="1">
      <alignment horizontal="left" vertical="center" wrapText="1"/>
    </xf>
    <xf numFmtId="0" fontId="5" fillId="0" borderId="26" xfId="1" applyFont="1" applyBorder="1" applyAlignment="1">
      <alignment horizontal="left" vertical="center"/>
    </xf>
    <xf numFmtId="0" fontId="5" fillId="0" borderId="28" xfId="1" applyFont="1" applyBorder="1" applyAlignment="1">
      <alignment horizontal="left" vertical="center"/>
    </xf>
    <xf numFmtId="0" fontId="5" fillId="0" borderId="28" xfId="1" applyFont="1" applyBorder="1" applyAlignment="1">
      <alignment horizontal="left" vertical="center" wrapText="1"/>
    </xf>
    <xf numFmtId="0" fontId="5" fillId="0" borderId="29" xfId="1" applyFont="1" applyBorder="1" applyAlignment="1">
      <alignment horizontal="left" vertical="center"/>
    </xf>
    <xf numFmtId="0" fontId="0" fillId="3" borderId="13" xfId="0" applyFont="1" applyFill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1" xfId="0" applyBorder="1" applyAlignment="1">
      <alignment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/>
    <xf numFmtId="0" fontId="0" fillId="0" borderId="1" xfId="0" applyBorder="1"/>
    <xf numFmtId="0" fontId="0" fillId="0" borderId="2" xfId="0" applyBorder="1"/>
    <xf numFmtId="0" fontId="0" fillId="0" borderId="34" xfId="0" applyBorder="1"/>
    <xf numFmtId="0" fontId="0" fillId="0" borderId="3" xfId="0" applyBorder="1"/>
    <xf numFmtId="0" fontId="0" fillId="0" borderId="3" xfId="0" applyBorder="1" applyAlignment="1">
      <alignment vertical="center"/>
    </xf>
    <xf numFmtId="0" fontId="0" fillId="0" borderId="4" xfId="0" applyBorder="1"/>
    <xf numFmtId="0" fontId="0" fillId="0" borderId="31" xfId="0" applyBorder="1" applyAlignment="1">
      <alignment wrapText="1"/>
    </xf>
    <xf numFmtId="0" fontId="0" fillId="0" borderId="32" xfId="0" applyBorder="1"/>
    <xf numFmtId="0" fontId="0" fillId="0" borderId="35" xfId="0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33" xfId="0" applyBorder="1" applyAlignment="1">
      <alignment vertical="center"/>
    </xf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31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6" xfId="0" applyBorder="1"/>
    <xf numFmtId="0" fontId="1" fillId="3" borderId="41" xfId="0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0" fillId="0" borderId="0" xfId="0" applyBorder="1"/>
    <xf numFmtId="0" fontId="0" fillId="0" borderId="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  <xf numFmtId="0" fontId="0" fillId="0" borderId="32" xfId="0" applyFill="1" applyBorder="1"/>
    <xf numFmtId="0" fontId="0" fillId="0" borderId="34" xfId="0" applyFont="1" applyFill="1" applyBorder="1" applyAlignment="1">
      <alignment horizontal="left" vertical="center" wrapText="1"/>
    </xf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1" fillId="0" borderId="0" xfId="0" applyFont="1" applyBorder="1" applyAlignment="1">
      <alignment horizontal="left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left" vertical="center"/>
    </xf>
    <xf numFmtId="0" fontId="1" fillId="2" borderId="45" xfId="0" applyFont="1" applyFill="1" applyBorder="1" applyAlignment="1">
      <alignment horizontal="left" vertical="center"/>
    </xf>
    <xf numFmtId="0" fontId="0" fillId="2" borderId="46" xfId="0" applyFill="1" applyBorder="1"/>
    <xf numFmtId="0" fontId="0" fillId="2" borderId="47" xfId="0" applyFill="1" applyBorder="1"/>
    <xf numFmtId="0" fontId="0" fillId="2" borderId="0" xfId="0" applyFill="1" applyBorder="1"/>
    <xf numFmtId="0" fontId="0" fillId="2" borderId="49" xfId="0" applyFill="1" applyBorder="1"/>
    <xf numFmtId="0" fontId="0" fillId="2" borderId="50" xfId="0" applyFill="1" applyBorder="1"/>
    <xf numFmtId="0" fontId="0" fillId="2" borderId="51" xfId="0" applyFill="1" applyBorder="1"/>
    <xf numFmtId="0" fontId="0" fillId="2" borderId="52" xfId="0" applyFill="1" applyBorder="1"/>
    <xf numFmtId="0" fontId="8" fillId="2" borderId="4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9" fillId="2" borderId="0" xfId="0" applyFont="1" applyFill="1" applyBorder="1"/>
    <xf numFmtId="0" fontId="9" fillId="2" borderId="49" xfId="0" applyFont="1" applyFill="1" applyBorder="1"/>
    <xf numFmtId="0" fontId="10" fillId="2" borderId="0" xfId="0" applyFont="1" applyFill="1" applyBorder="1" applyAlignment="1">
      <alignment horizontal="left" vertical="center"/>
    </xf>
    <xf numFmtId="0" fontId="10" fillId="2" borderId="48" xfId="0" applyFont="1" applyFill="1" applyBorder="1" applyAlignment="1">
      <alignment horizontal="left" vertical="center"/>
    </xf>
    <xf numFmtId="0" fontId="11" fillId="0" borderId="0" xfId="1" applyFont="1"/>
    <xf numFmtId="0" fontId="3" fillId="0" borderId="54" xfId="1" applyFont="1" applyBorder="1" applyAlignment="1">
      <alignment horizontal="center" vertical="center" wrapText="1"/>
    </xf>
    <xf numFmtId="0" fontId="3" fillId="5" borderId="55" xfId="1" applyFont="1" applyFill="1" applyBorder="1" applyAlignment="1">
      <alignment horizontal="center" vertical="center" textRotation="90" wrapText="1"/>
    </xf>
    <xf numFmtId="0" fontId="3" fillId="5" borderId="25" xfId="1" applyFont="1" applyFill="1" applyBorder="1" applyAlignment="1">
      <alignment horizontal="center" vertical="center" textRotation="90" wrapText="1"/>
    </xf>
    <xf numFmtId="0" fontId="1" fillId="3" borderId="56" xfId="0" applyFont="1" applyFill="1" applyBorder="1" applyAlignment="1">
      <alignment horizontal="center" vertical="center"/>
    </xf>
    <xf numFmtId="0" fontId="13" fillId="0" borderId="57" xfId="1" applyFont="1" applyBorder="1" applyAlignment="1">
      <alignment horizontal="left" vertical="center" wrapText="1"/>
    </xf>
    <xf numFmtId="0" fontId="13" fillId="0" borderId="57" xfId="1" applyFont="1" applyBorder="1" applyAlignment="1">
      <alignment horizontal="left" vertical="center"/>
    </xf>
    <xf numFmtId="0" fontId="13" fillId="0" borderId="58" xfId="1" applyFont="1" applyBorder="1" applyAlignment="1">
      <alignment horizontal="left" vertical="center"/>
    </xf>
    <xf numFmtId="0" fontId="13" fillId="0" borderId="58" xfId="1" applyFont="1" applyBorder="1" applyAlignment="1">
      <alignment horizontal="left" vertical="center" wrapText="1"/>
    </xf>
    <xf numFmtId="0" fontId="13" fillId="0" borderId="59" xfId="1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3" fillId="0" borderId="33" xfId="1" applyFont="1" applyBorder="1" applyAlignment="1">
      <alignment horizontal="left" vertical="center" wrapText="1"/>
    </xf>
    <xf numFmtId="0" fontId="13" fillId="0" borderId="33" xfId="1" applyFont="1" applyBorder="1" applyAlignment="1">
      <alignment horizontal="left" vertical="center"/>
    </xf>
    <xf numFmtId="0" fontId="13" fillId="0" borderId="34" xfId="1" applyFont="1" applyBorder="1" applyAlignment="1">
      <alignment horizontal="left" vertical="center"/>
    </xf>
    <xf numFmtId="0" fontId="13" fillId="0" borderId="35" xfId="1" applyFont="1" applyBorder="1" applyAlignment="1">
      <alignment horizontal="left" vertical="center" wrapText="1"/>
    </xf>
    <xf numFmtId="0" fontId="1" fillId="3" borderId="41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4" fillId="0" borderId="27" xfId="1" applyFont="1" applyFill="1" applyBorder="1" applyAlignment="1">
      <alignment vertical="center"/>
    </xf>
    <xf numFmtId="0" fontId="15" fillId="7" borderId="16" xfId="0" applyFont="1" applyFill="1" applyBorder="1" applyAlignment="1">
      <alignment vertical="center"/>
    </xf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16" fillId="0" borderId="33" xfId="1" applyFont="1" applyBorder="1" applyAlignment="1">
      <alignment horizontal="center" vertical="center"/>
    </xf>
    <xf numFmtId="0" fontId="17" fillId="0" borderId="1" xfId="1" applyFont="1" applyBorder="1" applyAlignment="1">
      <alignment horizontal="left" vertical="center" wrapText="1"/>
    </xf>
    <xf numFmtId="0" fontId="2" fillId="0" borderId="1" xfId="1" applyBorder="1" applyAlignment="1">
      <alignment horizontal="left" vertical="center" wrapText="1"/>
    </xf>
    <xf numFmtId="0" fontId="2" fillId="0" borderId="2" xfId="1" applyBorder="1" applyAlignment="1">
      <alignment horizontal="left" vertical="center"/>
    </xf>
    <xf numFmtId="0" fontId="17" fillId="0" borderId="2" xfId="1" applyFont="1" applyBorder="1" applyAlignment="1">
      <alignment horizontal="left" vertical="center" wrapText="1"/>
    </xf>
    <xf numFmtId="0" fontId="2" fillId="0" borderId="2" xfId="1" applyBorder="1" applyAlignment="1">
      <alignment horizontal="left" vertical="center" wrapText="1"/>
    </xf>
    <xf numFmtId="0" fontId="16" fillId="0" borderId="34" xfId="1" applyFont="1" applyBorder="1" applyAlignment="1">
      <alignment horizontal="center" vertical="center"/>
    </xf>
    <xf numFmtId="0" fontId="17" fillId="0" borderId="3" xfId="1" applyFont="1" applyBorder="1" applyAlignment="1">
      <alignment horizontal="left" vertical="center" wrapText="1"/>
    </xf>
    <xf numFmtId="0" fontId="17" fillId="0" borderId="4" xfId="1" applyFont="1" applyBorder="1" applyAlignment="1">
      <alignment horizontal="left" vertical="center" wrapText="1"/>
    </xf>
    <xf numFmtId="0" fontId="4" fillId="6" borderId="66" xfId="1" applyFont="1" applyFill="1" applyBorder="1" applyAlignment="1">
      <alignment horizontal="center" vertical="center"/>
    </xf>
    <xf numFmtId="0" fontId="4" fillId="6" borderId="67" xfId="1" applyFont="1" applyFill="1" applyBorder="1" applyAlignment="1">
      <alignment horizontal="center" vertical="center"/>
    </xf>
    <xf numFmtId="0" fontId="4" fillId="6" borderId="68" xfId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2" fillId="0" borderId="53" xfId="1" applyFont="1" applyBorder="1" applyAlignment="1">
      <alignment horizontal="left" vertical="center" wrapText="1"/>
    </xf>
    <xf numFmtId="0" fontId="2" fillId="0" borderId="53" xfId="1" applyBorder="1" applyAlignment="1">
      <alignment horizontal="left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0" borderId="60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0" fontId="1" fillId="0" borderId="62" xfId="0" applyFont="1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B0F0"/>
      <color rgb="FF990000"/>
      <color rgb="FF993366"/>
      <color rgb="FF757171"/>
      <color rgb="FF92D050"/>
      <color rgb="FF999700"/>
      <color rgb="FF993300"/>
      <color rgb="FFFFCC00"/>
      <color rgb="FFFF6600"/>
      <color rgb="FF4468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452439</xdr:colOff>
      <xdr:row>5</xdr:row>
      <xdr:rowOff>98841</xdr:rowOff>
    </xdr:from>
    <xdr:to>
      <xdr:col>4</xdr:col>
      <xdr:colOff>394651</xdr:colOff>
      <xdr:row>7</xdr:row>
      <xdr:rowOff>124941</xdr:rowOff>
    </xdr:to>
    <xdr:grpSp>
      <xdr:nvGrpSpPr>
        <xdr:cNvPr id="2" name="Grupo 1"/>
        <xdr:cNvGrpSpPr/>
      </xdr:nvGrpSpPr>
      <xdr:grpSpPr>
        <a:xfrm rot="16200000">
          <a:off x="2779839" y="1271879"/>
          <a:ext cx="597600" cy="680400"/>
          <a:chOff x="9929813" y="785813"/>
          <a:chExt cx="4695238" cy="4790476"/>
        </a:xfrm>
      </xdr:grpSpPr>
      <xdr:pic>
        <xdr:nvPicPr>
          <xdr:cNvPr id="3" name="Imagen 2"/>
          <xdr:cNvPicPr>
            <a:picLocks noChangeAspect="1"/>
          </xdr:cNvPicPr>
        </xdr:nvPicPr>
        <xdr:blipFill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9929813" y="785813"/>
            <a:ext cx="4695238" cy="4790476"/>
          </a:xfrm>
          <a:prstGeom prst="rect">
            <a:avLst/>
          </a:prstGeom>
        </xdr:spPr>
      </xdr:pic>
      <xdr:sp macro="" textlink="">
        <xdr:nvSpPr>
          <xdr:cNvPr id="4" name="Flecha derecha 3"/>
          <xdr:cNvSpPr/>
        </xdr:nvSpPr>
        <xdr:spPr>
          <a:xfrm rot="5400000">
            <a:off x="10976372" y="2037161"/>
            <a:ext cx="2667002" cy="1512093"/>
          </a:xfrm>
          <a:prstGeom prst="rightArrow">
            <a:avLst>
              <a:gd name="adj1" fmla="val 50000"/>
              <a:gd name="adj2" fmla="val 55883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  <xdr:twoCellAnchor>
    <xdr:from>
      <xdr:col>12</xdr:col>
      <xdr:colOff>345279</xdr:colOff>
      <xdr:row>5</xdr:row>
      <xdr:rowOff>71440</xdr:rowOff>
    </xdr:from>
    <xdr:to>
      <xdr:col>13</xdr:col>
      <xdr:colOff>261936</xdr:colOff>
      <xdr:row>7</xdr:row>
      <xdr:rowOff>97729</xdr:rowOff>
    </xdr:to>
    <xdr:grpSp>
      <xdr:nvGrpSpPr>
        <xdr:cNvPr id="5" name="Grupo 4"/>
        <xdr:cNvGrpSpPr/>
      </xdr:nvGrpSpPr>
      <xdr:grpSpPr>
        <a:xfrm rot="5400000">
          <a:off x="10136932" y="1245444"/>
          <a:ext cx="597789" cy="678657"/>
          <a:chOff x="16586901" y="369094"/>
          <a:chExt cx="4695238" cy="5207199"/>
        </a:xfrm>
      </xdr:grpSpPr>
      <xdr:pic>
        <xdr:nvPicPr>
          <xdr:cNvPr id="6" name="Imagen 5"/>
          <xdr:cNvPicPr>
            <a:picLocks noChangeAspect="1"/>
          </xdr:cNvPicPr>
        </xdr:nvPicPr>
        <xdr:blipFill>
          <a:blip xmlns:r="http://schemas.openxmlformats.org/officeDocument/2006/relationships"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16586901" y="785819"/>
            <a:ext cx="4695238" cy="4790474"/>
          </a:xfrm>
          <a:prstGeom prst="rect">
            <a:avLst/>
          </a:prstGeom>
        </xdr:spPr>
      </xdr:pic>
      <xdr:sp macro="" textlink="">
        <xdr:nvSpPr>
          <xdr:cNvPr id="7" name="Flecha derecha 6"/>
          <xdr:cNvSpPr/>
        </xdr:nvSpPr>
        <xdr:spPr>
          <a:xfrm rot="16200000">
            <a:off x="17616790" y="946549"/>
            <a:ext cx="2667004" cy="1512094"/>
          </a:xfrm>
          <a:prstGeom prst="rightArrow">
            <a:avLst>
              <a:gd name="adj1" fmla="val 50000"/>
              <a:gd name="adj2" fmla="val 55883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O" sz="1100"/>
          </a:p>
        </xdr:txBody>
      </xdr:sp>
    </xdr:grpSp>
    <xdr:clientData/>
  </xdr:twoCellAnchor>
  <xdr:twoCellAnchor editAs="oneCell">
    <xdr:from>
      <xdr:col>8</xdr:col>
      <xdr:colOff>357189</xdr:colOff>
      <xdr:row>5</xdr:row>
      <xdr:rowOff>130970</xdr:rowOff>
    </xdr:from>
    <xdr:to>
      <xdr:col>8</xdr:col>
      <xdr:colOff>951771</xdr:colOff>
      <xdr:row>7</xdr:row>
      <xdr:rowOff>142875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8FAFB"/>
            </a:clrFrom>
            <a:clrTo>
              <a:srgbClr val="F8FAFB">
                <a:alpha val="0"/>
              </a:srgbClr>
            </a:clrTo>
          </a:clrChange>
        </a:blip>
        <a:stretch>
          <a:fillRect/>
        </a:stretch>
      </xdr:blipFill>
      <xdr:spPr>
        <a:xfrm>
          <a:off x="5738814" y="1345408"/>
          <a:ext cx="594582" cy="5834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n%20macr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a_1_4"/>
      <sheetName val="Borreme"/>
      <sheetName val="Adenauer"/>
      <sheetName val="Procesos"/>
      <sheetName val="HyT"/>
      <sheetName val="esquemas_logos"/>
      <sheetName val="HyT_AdC"/>
      <sheetName val="Datos"/>
      <sheetName val="Matriz"/>
      <sheetName val="Buscador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4:G15"/>
  <sheetViews>
    <sheetView showGridLines="0" zoomScale="70" zoomScaleNormal="70" workbookViewId="0">
      <selection activeCell="B1" sqref="B1"/>
    </sheetView>
  </sheetViews>
  <sheetFormatPr baseColWidth="10" defaultRowHeight="15" x14ac:dyDescent="0.25"/>
  <cols>
    <col min="2" max="2" width="29.28515625" bestFit="1" customWidth="1"/>
    <col min="3" max="7" width="22.7109375" customWidth="1"/>
  </cols>
  <sheetData>
    <row r="4" spans="2:7" ht="24.75" customHeight="1" thickBot="1" x14ac:dyDescent="0.3">
      <c r="C4" s="158" t="s">
        <v>11</v>
      </c>
      <c r="D4" s="158"/>
      <c r="E4" s="158"/>
      <c r="F4" s="158"/>
      <c r="G4" s="158"/>
    </row>
    <row r="5" spans="2:7" ht="29.25" customHeight="1" thickBot="1" x14ac:dyDescent="0.3">
      <c r="B5" s="11" t="s">
        <v>0</v>
      </c>
      <c r="C5" s="14" t="s">
        <v>12</v>
      </c>
      <c r="D5" s="15" t="s">
        <v>13</v>
      </c>
      <c r="E5" s="15" t="s">
        <v>14</v>
      </c>
      <c r="F5" s="16" t="s">
        <v>15</v>
      </c>
      <c r="G5" s="17" t="s">
        <v>16</v>
      </c>
    </row>
    <row r="6" spans="2:7" ht="90" x14ac:dyDescent="0.25">
      <c r="B6" s="12" t="s">
        <v>1</v>
      </c>
      <c r="C6" s="8" t="s">
        <v>17</v>
      </c>
      <c r="D6" s="6" t="s">
        <v>18</v>
      </c>
      <c r="E6" s="6" t="s">
        <v>19</v>
      </c>
      <c r="F6" s="6" t="s">
        <v>26</v>
      </c>
      <c r="G6" s="7" t="s">
        <v>36</v>
      </c>
    </row>
    <row r="7" spans="2:7" ht="90" x14ac:dyDescent="0.25">
      <c r="B7" s="12" t="s">
        <v>2</v>
      </c>
      <c r="C7" s="9"/>
      <c r="D7" s="1" t="s">
        <v>823</v>
      </c>
      <c r="E7" s="2"/>
      <c r="F7" s="1" t="s">
        <v>27</v>
      </c>
      <c r="G7" s="3"/>
    </row>
    <row r="8" spans="2:7" ht="180" x14ac:dyDescent="0.25">
      <c r="B8" s="12" t="s">
        <v>3</v>
      </c>
      <c r="C8" s="9"/>
      <c r="D8" s="1" t="s">
        <v>828</v>
      </c>
      <c r="E8" s="2"/>
      <c r="F8" s="1" t="s">
        <v>28</v>
      </c>
      <c r="G8" s="3"/>
    </row>
    <row r="9" spans="2:7" ht="90" x14ac:dyDescent="0.25">
      <c r="B9" s="12" t="s">
        <v>4</v>
      </c>
      <c r="C9" s="9"/>
      <c r="D9" s="1" t="s">
        <v>824</v>
      </c>
      <c r="E9" s="2"/>
      <c r="F9" s="1" t="s">
        <v>29</v>
      </c>
      <c r="G9" s="3"/>
    </row>
    <row r="10" spans="2:7" ht="45" x14ac:dyDescent="0.25">
      <c r="B10" s="12" t="s">
        <v>5</v>
      </c>
      <c r="C10" s="9"/>
      <c r="D10" s="1" t="s">
        <v>819</v>
      </c>
      <c r="E10" s="1" t="s">
        <v>20</v>
      </c>
      <c r="F10" s="1" t="s">
        <v>30</v>
      </c>
      <c r="G10" s="3"/>
    </row>
    <row r="11" spans="2:7" ht="75" x14ac:dyDescent="0.25">
      <c r="B11" s="12" t="s">
        <v>6</v>
      </c>
      <c r="C11" s="9"/>
      <c r="D11" s="1" t="s">
        <v>820</v>
      </c>
      <c r="E11" s="1" t="s">
        <v>21</v>
      </c>
      <c r="F11" s="1" t="s">
        <v>31</v>
      </c>
      <c r="G11" s="3"/>
    </row>
    <row r="12" spans="2:7" ht="45" x14ac:dyDescent="0.25">
      <c r="B12" s="12" t="s">
        <v>7</v>
      </c>
      <c r="C12" s="9"/>
      <c r="D12" s="1" t="s">
        <v>825</v>
      </c>
      <c r="E12" s="1" t="s">
        <v>22</v>
      </c>
      <c r="F12" s="1" t="s">
        <v>32</v>
      </c>
      <c r="G12" s="3"/>
    </row>
    <row r="13" spans="2:7" ht="195" x14ac:dyDescent="0.25">
      <c r="B13" s="12" t="s">
        <v>8</v>
      </c>
      <c r="C13" s="9"/>
      <c r="D13" s="1" t="s">
        <v>826</v>
      </c>
      <c r="E13" s="1" t="s">
        <v>23</v>
      </c>
      <c r="F13" s="1" t="s">
        <v>33</v>
      </c>
      <c r="G13" s="3"/>
    </row>
    <row r="14" spans="2:7" ht="45" x14ac:dyDescent="0.25">
      <c r="B14" s="12" t="s">
        <v>9</v>
      </c>
      <c r="C14" s="9"/>
      <c r="D14" s="1" t="s">
        <v>827</v>
      </c>
      <c r="E14" s="1" t="s">
        <v>24</v>
      </c>
      <c r="F14" s="1" t="s">
        <v>34</v>
      </c>
      <c r="G14" s="3"/>
    </row>
    <row r="15" spans="2:7" ht="45.75" thickBot="1" x14ac:dyDescent="0.3">
      <c r="B15" s="13" t="s">
        <v>10</v>
      </c>
      <c r="C15" s="10" t="s">
        <v>822</v>
      </c>
      <c r="D15" s="4" t="s">
        <v>821</v>
      </c>
      <c r="E15" s="4" t="s">
        <v>25</v>
      </c>
      <c r="F15" s="4" t="s">
        <v>35</v>
      </c>
      <c r="G15" s="5"/>
    </row>
  </sheetData>
  <mergeCells count="1">
    <mergeCell ref="C4:G4"/>
  </mergeCells>
  <pageMargins left="0.7" right="0.7" top="0.75" bottom="0.75" header="0.3" footer="0.3"/>
  <pageSetup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2:K144"/>
  <sheetViews>
    <sheetView showGridLines="0" zoomScale="140" zoomScaleNormal="140" workbookViewId="0">
      <selection activeCell="B1" sqref="B1"/>
    </sheetView>
  </sheetViews>
  <sheetFormatPr baseColWidth="10" defaultColWidth="9.140625" defaultRowHeight="15" x14ac:dyDescent="0.25"/>
  <cols>
    <col min="1" max="1" width="26" style="22" customWidth="1"/>
    <col min="2" max="2" width="8" style="22" customWidth="1"/>
    <col min="3" max="3" width="7.5703125" style="22" customWidth="1"/>
    <col min="4" max="5" width="8" style="22" customWidth="1"/>
    <col min="6" max="6" width="7.5703125" style="22" customWidth="1"/>
    <col min="7" max="8" width="8" style="22" customWidth="1"/>
    <col min="9" max="9" width="7.5703125" style="22" customWidth="1"/>
    <col min="10" max="11" width="8" style="22" customWidth="1"/>
    <col min="12" max="16384" width="9.140625" style="22"/>
  </cols>
  <sheetData>
    <row r="2" spans="1:11" x14ac:dyDescent="0.25">
      <c r="A2" s="124" t="s">
        <v>829</v>
      </c>
    </row>
    <row r="3" spans="1:11" ht="15.75" thickBot="1" x14ac:dyDescent="0.3"/>
    <row r="4" spans="1:11" ht="73.7" customHeight="1" x14ac:dyDescent="0.25">
      <c r="A4" s="125" t="s">
        <v>291</v>
      </c>
      <c r="B4" s="126" t="s">
        <v>119</v>
      </c>
      <c r="C4" s="126" t="s">
        <v>120</v>
      </c>
      <c r="D4" s="126" t="s">
        <v>121</v>
      </c>
      <c r="E4" s="126" t="s">
        <v>122</v>
      </c>
      <c r="F4" s="126" t="s">
        <v>123</v>
      </c>
      <c r="G4" s="126" t="s">
        <v>124</v>
      </c>
      <c r="H4" s="126" t="s">
        <v>125</v>
      </c>
      <c r="I4" s="126" t="s">
        <v>126</v>
      </c>
      <c r="J4" s="126" t="s">
        <v>127</v>
      </c>
      <c r="K4" s="127" t="s">
        <v>304</v>
      </c>
    </row>
    <row r="5" spans="1:11" ht="13.5" customHeight="1" x14ac:dyDescent="0.25">
      <c r="A5" s="46" t="s">
        <v>128</v>
      </c>
      <c r="B5" s="23"/>
      <c r="C5" s="23"/>
      <c r="D5" s="23"/>
      <c r="E5" s="23"/>
      <c r="F5" s="23"/>
      <c r="G5" s="23"/>
      <c r="H5" s="23"/>
      <c r="I5" s="23"/>
      <c r="J5" s="23"/>
      <c r="K5" s="36"/>
    </row>
    <row r="6" spans="1:11" ht="23.1" customHeight="1" x14ac:dyDescent="0.25">
      <c r="A6" s="47" t="s">
        <v>292</v>
      </c>
      <c r="B6" s="24"/>
      <c r="C6" s="25">
        <v>5.2</v>
      </c>
      <c r="D6" s="24"/>
      <c r="E6" s="24"/>
      <c r="F6" s="26">
        <v>8.1</v>
      </c>
      <c r="G6" s="24"/>
      <c r="H6" s="24"/>
      <c r="I6" s="24"/>
      <c r="J6" s="24"/>
      <c r="K6" s="37">
        <v>13.2</v>
      </c>
    </row>
    <row r="7" spans="1:11" ht="13.5" customHeight="1" x14ac:dyDescent="0.25">
      <c r="A7" s="48" t="s">
        <v>129</v>
      </c>
      <c r="B7" s="26" t="s">
        <v>130</v>
      </c>
      <c r="C7" s="25">
        <v>5.2</v>
      </c>
      <c r="D7" s="24"/>
      <c r="E7" s="24"/>
      <c r="F7" s="25">
        <v>8.1</v>
      </c>
      <c r="G7" s="24"/>
      <c r="H7" s="24"/>
      <c r="I7" s="25">
        <v>11.2</v>
      </c>
      <c r="J7" s="24"/>
      <c r="K7" s="37">
        <v>13.1</v>
      </c>
    </row>
    <row r="8" spans="1:11" ht="23.1" customHeight="1" x14ac:dyDescent="0.25">
      <c r="A8" s="48" t="s">
        <v>131</v>
      </c>
      <c r="B8" s="24"/>
      <c r="C8" s="24"/>
      <c r="D8" s="24"/>
      <c r="E8" s="24"/>
      <c r="F8" s="26">
        <v>8.3000000000000007</v>
      </c>
      <c r="G8" s="24"/>
      <c r="H8" s="24"/>
      <c r="I8" s="24"/>
      <c r="J8" s="24"/>
      <c r="K8" s="38"/>
    </row>
    <row r="9" spans="1:11" ht="23.1" customHeight="1" x14ac:dyDescent="0.25">
      <c r="A9" s="48" t="s">
        <v>132</v>
      </c>
      <c r="B9" s="25">
        <v>4.2</v>
      </c>
      <c r="C9" s="24"/>
      <c r="D9" s="24"/>
      <c r="E9" s="24"/>
      <c r="F9" s="25" t="s">
        <v>133</v>
      </c>
      <c r="G9" s="24"/>
      <c r="H9" s="24"/>
      <c r="I9" s="26">
        <v>11.2</v>
      </c>
      <c r="J9" s="24"/>
      <c r="K9" s="38"/>
    </row>
    <row r="10" spans="1:11" ht="13.5" customHeight="1" x14ac:dyDescent="0.25">
      <c r="A10" s="48" t="s">
        <v>134</v>
      </c>
      <c r="B10" s="25" t="s">
        <v>135</v>
      </c>
      <c r="C10" s="26">
        <v>5.2</v>
      </c>
      <c r="D10" s="24"/>
      <c r="E10" s="24"/>
      <c r="F10" s="24"/>
      <c r="G10" s="24"/>
      <c r="H10" s="24"/>
      <c r="I10" s="24"/>
      <c r="J10" s="24"/>
      <c r="K10" s="38"/>
    </row>
    <row r="11" spans="1:11" ht="42.2" customHeight="1" x14ac:dyDescent="0.25">
      <c r="A11" s="48" t="s">
        <v>136</v>
      </c>
      <c r="B11" s="25" t="s">
        <v>135</v>
      </c>
      <c r="C11" s="26">
        <v>5.2</v>
      </c>
      <c r="D11" s="24"/>
      <c r="E11" s="24"/>
      <c r="F11" s="25">
        <v>8.1</v>
      </c>
      <c r="G11" s="24"/>
      <c r="H11" s="24"/>
      <c r="I11" s="27" t="s">
        <v>137</v>
      </c>
      <c r="J11" s="24"/>
      <c r="K11" s="38"/>
    </row>
    <row r="12" spans="1:11" ht="23.1" customHeight="1" x14ac:dyDescent="0.25">
      <c r="A12" s="48" t="s">
        <v>138</v>
      </c>
      <c r="B12" s="24"/>
      <c r="C12" s="24"/>
      <c r="D12" s="24"/>
      <c r="E12" s="24"/>
      <c r="F12" s="24"/>
      <c r="G12" s="24"/>
      <c r="H12" s="24"/>
      <c r="I12" s="24"/>
      <c r="J12" s="26">
        <v>12.1</v>
      </c>
      <c r="K12" s="38"/>
    </row>
    <row r="13" spans="1:11" ht="23.1" customHeight="1" x14ac:dyDescent="0.25">
      <c r="A13" s="48" t="s">
        <v>139</v>
      </c>
      <c r="B13" s="24"/>
      <c r="C13" s="26">
        <v>5.2</v>
      </c>
      <c r="D13" s="24"/>
      <c r="E13" s="24"/>
      <c r="F13" s="24"/>
      <c r="G13" s="24"/>
      <c r="H13" s="24"/>
      <c r="I13" s="24"/>
      <c r="J13" s="24"/>
      <c r="K13" s="37">
        <v>13.1</v>
      </c>
    </row>
    <row r="14" spans="1:11" ht="23.1" customHeight="1" x14ac:dyDescent="0.25">
      <c r="A14" s="49" t="s">
        <v>140</v>
      </c>
      <c r="B14" s="28"/>
      <c r="C14" s="28"/>
      <c r="D14" s="28"/>
      <c r="E14" s="28"/>
      <c r="F14" s="29">
        <v>8.3000000000000007</v>
      </c>
      <c r="G14" s="28"/>
      <c r="H14" s="28"/>
      <c r="I14" s="28"/>
      <c r="J14" s="28"/>
      <c r="K14" s="39"/>
    </row>
    <row r="15" spans="1:11" x14ac:dyDescent="0.25">
      <c r="A15" s="46" t="s">
        <v>141</v>
      </c>
      <c r="B15" s="23"/>
      <c r="C15" s="23"/>
      <c r="D15" s="23"/>
      <c r="E15" s="23"/>
      <c r="F15" s="23"/>
      <c r="G15" s="23"/>
      <c r="H15" s="23"/>
      <c r="I15" s="23"/>
      <c r="J15" s="23"/>
      <c r="K15" s="36"/>
    </row>
    <row r="16" spans="1:11" x14ac:dyDescent="0.25">
      <c r="A16" s="48" t="s">
        <v>142</v>
      </c>
      <c r="B16" s="25" t="s">
        <v>143</v>
      </c>
      <c r="C16" s="25" t="s">
        <v>144</v>
      </c>
      <c r="D16" s="25" t="s">
        <v>145</v>
      </c>
      <c r="E16" s="25" t="s">
        <v>146</v>
      </c>
      <c r="F16" s="25">
        <v>8.1999999999999993</v>
      </c>
      <c r="G16" s="26" t="s">
        <v>147</v>
      </c>
      <c r="H16" s="24"/>
      <c r="I16" s="25">
        <v>11.5</v>
      </c>
      <c r="J16" s="24"/>
      <c r="K16" s="37">
        <v>13.4</v>
      </c>
    </row>
    <row r="17" spans="1:11" x14ac:dyDescent="0.25">
      <c r="A17" s="48" t="s">
        <v>148</v>
      </c>
      <c r="B17" s="24"/>
      <c r="C17" s="24"/>
      <c r="D17" s="24"/>
      <c r="E17" s="24"/>
      <c r="F17" s="24"/>
      <c r="G17" s="24"/>
      <c r="H17" s="24"/>
      <c r="I17" s="26">
        <v>11.3</v>
      </c>
      <c r="J17" s="24"/>
      <c r="K17" s="38"/>
    </row>
    <row r="18" spans="1:11" x14ac:dyDescent="0.25">
      <c r="A18" s="47" t="s">
        <v>908</v>
      </c>
      <c r="B18" s="24"/>
      <c r="C18" s="24"/>
      <c r="D18" s="24"/>
      <c r="E18" s="24"/>
      <c r="F18" s="24"/>
      <c r="G18" s="24"/>
      <c r="H18" s="24"/>
      <c r="I18" s="26">
        <v>11.2</v>
      </c>
      <c r="J18" s="24"/>
      <c r="K18" s="38"/>
    </row>
    <row r="19" spans="1:11" x14ac:dyDescent="0.25">
      <c r="A19" s="48" t="s">
        <v>150</v>
      </c>
      <c r="B19" s="24"/>
      <c r="C19" s="24"/>
      <c r="D19" s="24"/>
      <c r="E19" s="25">
        <v>7.2</v>
      </c>
      <c r="F19" s="26">
        <v>8.1</v>
      </c>
      <c r="G19" s="24"/>
      <c r="H19" s="24"/>
      <c r="I19" s="24"/>
      <c r="J19" s="24"/>
      <c r="K19" s="38"/>
    </row>
    <row r="20" spans="1:11" x14ac:dyDescent="0.25">
      <c r="A20" s="47" t="s">
        <v>293</v>
      </c>
      <c r="B20" s="25" t="s">
        <v>143</v>
      </c>
      <c r="C20" s="24"/>
      <c r="D20" s="24"/>
      <c r="E20" s="24"/>
      <c r="F20" s="26">
        <v>8.1</v>
      </c>
      <c r="G20" s="25">
        <v>9.6</v>
      </c>
      <c r="H20" s="24"/>
      <c r="I20" s="25">
        <v>11.5</v>
      </c>
      <c r="J20" s="24"/>
      <c r="K20" s="38"/>
    </row>
    <row r="21" spans="1:11" x14ac:dyDescent="0.25">
      <c r="A21" s="48" t="s">
        <v>151</v>
      </c>
      <c r="B21" s="24"/>
      <c r="C21" s="24"/>
      <c r="D21" s="24"/>
      <c r="E21" s="24"/>
      <c r="F21" s="24"/>
      <c r="G21" s="24"/>
      <c r="H21" s="24"/>
      <c r="I21" s="26">
        <v>11.4</v>
      </c>
      <c r="J21" s="24"/>
      <c r="K21" s="38"/>
    </row>
    <row r="22" spans="1:11" x14ac:dyDescent="0.25">
      <c r="A22" s="48" t="s">
        <v>152</v>
      </c>
      <c r="B22" s="25">
        <v>4.7</v>
      </c>
      <c r="C22" s="26">
        <v>5.2</v>
      </c>
      <c r="D22" s="24"/>
      <c r="E22" s="24"/>
      <c r="F22" s="25">
        <v>8.1999999999999993</v>
      </c>
      <c r="G22" s="24"/>
      <c r="H22" s="24"/>
      <c r="I22" s="25">
        <v>11.2</v>
      </c>
      <c r="J22" s="24"/>
      <c r="K22" s="37">
        <v>13.1</v>
      </c>
    </row>
    <row r="23" spans="1:11" x14ac:dyDescent="0.25">
      <c r="A23" s="48" t="s">
        <v>153</v>
      </c>
      <c r="B23" s="25">
        <v>4.5</v>
      </c>
      <c r="C23" s="24"/>
      <c r="D23" s="25">
        <v>6.6</v>
      </c>
      <c r="E23" s="26">
        <v>7.4</v>
      </c>
      <c r="F23" s="24"/>
      <c r="G23" s="24"/>
      <c r="H23" s="24"/>
      <c r="I23" s="24"/>
      <c r="J23" s="25">
        <v>12.3</v>
      </c>
      <c r="K23" s="38"/>
    </row>
    <row r="24" spans="1:11" x14ac:dyDescent="0.25">
      <c r="A24" s="48" t="s">
        <v>154</v>
      </c>
      <c r="B24" s="24"/>
      <c r="C24" s="24"/>
      <c r="D24" s="24"/>
      <c r="E24" s="24"/>
      <c r="F24" s="24"/>
      <c r="G24" s="24"/>
      <c r="H24" s="24"/>
      <c r="I24" s="26">
        <v>11.4</v>
      </c>
      <c r="J24" s="24"/>
      <c r="K24" s="38"/>
    </row>
    <row r="25" spans="1:11" ht="22.5" x14ac:dyDescent="0.25">
      <c r="A25" s="47" t="s">
        <v>294</v>
      </c>
      <c r="B25" s="24"/>
      <c r="C25" s="24"/>
      <c r="D25" s="26">
        <v>6.6</v>
      </c>
      <c r="E25" s="24"/>
      <c r="F25" s="24"/>
      <c r="G25" s="24"/>
      <c r="H25" s="24"/>
      <c r="I25" s="24"/>
      <c r="J25" s="24"/>
      <c r="K25" s="38"/>
    </row>
    <row r="26" spans="1:11" x14ac:dyDescent="0.25">
      <c r="A26" s="48" t="s">
        <v>155</v>
      </c>
      <c r="B26" s="24"/>
      <c r="C26" s="24"/>
      <c r="D26" s="24"/>
      <c r="E26" s="24"/>
      <c r="F26" s="24"/>
      <c r="G26" s="24"/>
      <c r="H26" s="24"/>
      <c r="I26" s="24"/>
      <c r="J26" s="26">
        <v>12.1</v>
      </c>
      <c r="K26" s="38"/>
    </row>
    <row r="27" spans="1:11" x14ac:dyDescent="0.25">
      <c r="A27" s="48" t="s">
        <v>156</v>
      </c>
      <c r="B27" s="24"/>
      <c r="C27" s="24"/>
      <c r="D27" s="26">
        <v>6.6</v>
      </c>
      <c r="E27" s="24"/>
      <c r="F27" s="25">
        <v>8.3000000000000007</v>
      </c>
      <c r="G27" s="25">
        <v>9.6</v>
      </c>
      <c r="H27" s="24"/>
      <c r="I27" s="24"/>
      <c r="J27" s="25">
        <v>12.3</v>
      </c>
      <c r="K27" s="38"/>
    </row>
    <row r="28" spans="1:11" x14ac:dyDescent="0.25">
      <c r="A28" s="48" t="s">
        <v>157</v>
      </c>
      <c r="B28" s="24"/>
      <c r="C28" s="24"/>
      <c r="D28" s="24"/>
      <c r="E28" s="24"/>
      <c r="F28" s="26">
        <v>8.1999999999999993</v>
      </c>
      <c r="G28" s="24"/>
      <c r="H28" s="24"/>
      <c r="I28" s="24"/>
      <c r="J28" s="24"/>
      <c r="K28" s="38"/>
    </row>
    <row r="29" spans="1:11" x14ac:dyDescent="0.25">
      <c r="A29" s="49" t="s">
        <v>158</v>
      </c>
      <c r="B29" s="28"/>
      <c r="C29" s="28"/>
      <c r="D29" s="28"/>
      <c r="E29" s="28"/>
      <c r="F29" s="28"/>
      <c r="G29" s="28"/>
      <c r="H29" s="28"/>
      <c r="I29" s="28"/>
      <c r="J29" s="29">
        <v>12.2</v>
      </c>
      <c r="K29" s="39"/>
    </row>
    <row r="30" spans="1:11" x14ac:dyDescent="0.25">
      <c r="A30" s="48" t="s">
        <v>159</v>
      </c>
      <c r="B30" s="24"/>
      <c r="C30" s="26">
        <v>4.7</v>
      </c>
      <c r="D30" s="24"/>
      <c r="E30" s="24"/>
      <c r="F30" s="24"/>
      <c r="G30" s="24"/>
      <c r="H30" s="24"/>
      <c r="I30" s="24"/>
      <c r="J30" s="24"/>
      <c r="K30" s="38"/>
    </row>
    <row r="31" spans="1:11" ht="22.5" x14ac:dyDescent="0.25">
      <c r="A31" s="48" t="s">
        <v>160</v>
      </c>
      <c r="B31" s="24"/>
      <c r="C31" s="24"/>
      <c r="D31" s="25">
        <v>6.4</v>
      </c>
      <c r="E31" s="30" t="s">
        <v>161</v>
      </c>
      <c r="F31" s="24"/>
      <c r="G31" s="24"/>
      <c r="H31" s="24"/>
      <c r="I31" s="25">
        <v>11.6</v>
      </c>
      <c r="J31" s="24"/>
      <c r="K31" s="38"/>
    </row>
    <row r="32" spans="1:11" ht="22.5" x14ac:dyDescent="0.25">
      <c r="A32" s="47" t="s">
        <v>162</v>
      </c>
      <c r="B32" s="24"/>
      <c r="C32" s="24"/>
      <c r="D32" s="24"/>
      <c r="E32" s="24"/>
      <c r="F32" s="24"/>
      <c r="G32" s="24"/>
      <c r="H32" s="24"/>
      <c r="I32" s="26">
        <v>11.3</v>
      </c>
      <c r="J32" s="24"/>
      <c r="K32" s="38"/>
    </row>
    <row r="33" spans="1:11" ht="22.5" x14ac:dyDescent="0.25">
      <c r="A33" s="47" t="s">
        <v>163</v>
      </c>
      <c r="B33" s="24"/>
      <c r="C33" s="24"/>
      <c r="D33" s="24"/>
      <c r="E33" s="24"/>
      <c r="F33" s="24"/>
      <c r="G33" s="24"/>
      <c r="H33" s="24"/>
      <c r="I33" s="26">
        <v>11.3</v>
      </c>
      <c r="J33" s="24"/>
      <c r="K33" s="38"/>
    </row>
    <row r="34" spans="1:11" ht="22.5" x14ac:dyDescent="0.25">
      <c r="A34" s="48" t="s">
        <v>164</v>
      </c>
      <c r="B34" s="25">
        <v>4.5</v>
      </c>
      <c r="C34" s="24"/>
      <c r="D34" s="24"/>
      <c r="E34" s="24"/>
      <c r="F34" s="26" t="s">
        <v>165</v>
      </c>
      <c r="G34" s="24"/>
      <c r="H34" s="24"/>
      <c r="I34" s="25">
        <v>11.2</v>
      </c>
      <c r="J34" s="24"/>
      <c r="K34" s="40" t="s">
        <v>166</v>
      </c>
    </row>
    <row r="35" spans="1:11" x14ac:dyDescent="0.25">
      <c r="A35" s="48" t="s">
        <v>167</v>
      </c>
      <c r="B35" s="24"/>
      <c r="C35" s="24"/>
      <c r="D35" s="24"/>
      <c r="E35" s="24"/>
      <c r="F35" s="24"/>
      <c r="G35" s="24"/>
      <c r="H35" s="24"/>
      <c r="I35" s="26">
        <v>11.4</v>
      </c>
      <c r="J35" s="24"/>
      <c r="K35" s="38"/>
    </row>
    <row r="36" spans="1:11" x14ac:dyDescent="0.25">
      <c r="A36" s="48" t="s">
        <v>168</v>
      </c>
      <c r="B36" s="24"/>
      <c r="C36" s="24"/>
      <c r="D36" s="25">
        <v>6.5</v>
      </c>
      <c r="E36" s="24"/>
      <c r="F36" s="24"/>
      <c r="G36" s="24"/>
      <c r="H36" s="24"/>
      <c r="I36" s="26">
        <v>11.4</v>
      </c>
      <c r="J36" s="24"/>
      <c r="K36" s="38"/>
    </row>
    <row r="37" spans="1:11" ht="22.5" x14ac:dyDescent="0.25">
      <c r="A37" s="48" t="s">
        <v>169</v>
      </c>
      <c r="B37" s="24"/>
      <c r="C37" s="24"/>
      <c r="D37" s="24"/>
      <c r="E37" s="24"/>
      <c r="F37" s="24"/>
      <c r="G37" s="24"/>
      <c r="H37" s="24"/>
      <c r="I37" s="25">
        <v>11.1</v>
      </c>
      <c r="J37" s="24"/>
      <c r="K37" s="41" t="s">
        <v>170</v>
      </c>
    </row>
    <row r="38" spans="1:11" x14ac:dyDescent="0.25">
      <c r="A38" s="48" t="s">
        <v>171</v>
      </c>
      <c r="B38" s="24"/>
      <c r="C38" s="24"/>
      <c r="D38" s="24"/>
      <c r="E38" s="24"/>
      <c r="F38" s="24"/>
      <c r="G38" s="24"/>
      <c r="H38" s="24"/>
      <c r="I38" s="26">
        <v>11.2</v>
      </c>
      <c r="J38" s="24"/>
      <c r="K38" s="37">
        <v>13.2</v>
      </c>
    </row>
    <row r="39" spans="1:11" x14ac:dyDescent="0.25">
      <c r="A39" s="48" t="s">
        <v>172</v>
      </c>
      <c r="B39" s="24"/>
      <c r="C39" s="24"/>
      <c r="D39" s="24"/>
      <c r="E39" s="24"/>
      <c r="F39" s="24"/>
      <c r="G39" s="24"/>
      <c r="H39" s="24"/>
      <c r="I39" s="26">
        <v>11.7</v>
      </c>
      <c r="J39" s="24"/>
      <c r="K39" s="38"/>
    </row>
    <row r="40" spans="1:11" x14ac:dyDescent="0.25">
      <c r="A40" s="48" t="s">
        <v>173</v>
      </c>
      <c r="B40" s="26" t="s">
        <v>174</v>
      </c>
      <c r="C40" s="25">
        <v>5.6</v>
      </c>
      <c r="D40" s="25">
        <v>6.6</v>
      </c>
      <c r="E40" s="25">
        <v>7.4</v>
      </c>
      <c r="F40" s="24"/>
      <c r="G40" s="25">
        <v>9.6</v>
      </c>
      <c r="H40" s="24"/>
      <c r="I40" s="24"/>
      <c r="J40" s="25">
        <v>12.3</v>
      </c>
      <c r="K40" s="38"/>
    </row>
    <row r="41" spans="1:11" x14ac:dyDescent="0.25">
      <c r="A41" s="48" t="s">
        <v>175</v>
      </c>
      <c r="B41" s="26" t="s">
        <v>174</v>
      </c>
      <c r="C41" s="25">
        <v>5.6</v>
      </c>
      <c r="D41" s="25">
        <v>6.6</v>
      </c>
      <c r="E41" s="25">
        <v>7.4</v>
      </c>
      <c r="F41" s="24"/>
      <c r="G41" s="24"/>
      <c r="H41" s="24"/>
      <c r="I41" s="24"/>
      <c r="J41" s="24"/>
      <c r="K41" s="38"/>
    </row>
    <row r="42" spans="1:11" x14ac:dyDescent="0.25">
      <c r="A42" s="49" t="s">
        <v>176</v>
      </c>
      <c r="B42" s="28"/>
      <c r="C42" s="28"/>
      <c r="D42" s="29" t="s">
        <v>177</v>
      </c>
      <c r="E42" s="28"/>
      <c r="F42" s="28"/>
      <c r="G42" s="28"/>
      <c r="H42" s="28"/>
      <c r="I42" s="28"/>
      <c r="J42" s="28"/>
      <c r="K42" s="39"/>
    </row>
    <row r="43" spans="1:11" x14ac:dyDescent="0.25">
      <c r="A43" s="46" t="s">
        <v>178</v>
      </c>
      <c r="B43" s="23"/>
      <c r="C43" s="23"/>
      <c r="D43" s="23"/>
      <c r="E43" s="23"/>
      <c r="F43" s="23"/>
      <c r="G43" s="23"/>
      <c r="H43" s="23"/>
      <c r="I43" s="23"/>
      <c r="J43" s="23"/>
      <c r="K43" s="36"/>
    </row>
    <row r="44" spans="1:11" x14ac:dyDescent="0.25">
      <c r="A44" s="48" t="s">
        <v>179</v>
      </c>
      <c r="B44" s="24"/>
      <c r="C44" s="26">
        <v>5.2</v>
      </c>
      <c r="D44" s="24"/>
      <c r="E44" s="24"/>
      <c r="F44" s="25">
        <v>8.1999999999999993</v>
      </c>
      <c r="G44" s="24"/>
      <c r="H44" s="24"/>
      <c r="I44" s="24"/>
      <c r="J44" s="24"/>
      <c r="K44" s="38"/>
    </row>
    <row r="45" spans="1:11" x14ac:dyDescent="0.25">
      <c r="A45" s="48" t="s">
        <v>180</v>
      </c>
      <c r="B45" s="24"/>
      <c r="C45" s="24"/>
      <c r="D45" s="24"/>
      <c r="E45" s="24"/>
      <c r="F45" s="26" t="s">
        <v>165</v>
      </c>
      <c r="G45" s="24"/>
      <c r="H45" s="24"/>
      <c r="I45" s="24"/>
      <c r="J45" s="24"/>
      <c r="K45" s="38"/>
    </row>
    <row r="46" spans="1:11" x14ac:dyDescent="0.25">
      <c r="A46" s="48" t="s">
        <v>181</v>
      </c>
      <c r="B46" s="24"/>
      <c r="C46" s="24"/>
      <c r="D46" s="24"/>
      <c r="E46" s="24"/>
      <c r="F46" s="26">
        <v>8.3000000000000007</v>
      </c>
      <c r="G46" s="24"/>
      <c r="H46" s="24"/>
      <c r="I46" s="24"/>
      <c r="J46" s="24"/>
      <c r="K46" s="38"/>
    </row>
    <row r="47" spans="1:11" x14ac:dyDescent="0.25">
      <c r="A47" s="48" t="s">
        <v>182</v>
      </c>
      <c r="B47" s="24"/>
      <c r="C47" s="24"/>
      <c r="D47" s="24"/>
      <c r="E47" s="24"/>
      <c r="F47" s="26" t="s">
        <v>183</v>
      </c>
      <c r="G47" s="24"/>
      <c r="H47" s="24"/>
      <c r="I47" s="24"/>
      <c r="J47" s="24"/>
      <c r="K47" s="38"/>
    </row>
    <row r="48" spans="1:11" x14ac:dyDescent="0.25">
      <c r="A48" s="48" t="s">
        <v>184</v>
      </c>
      <c r="B48" s="24"/>
      <c r="C48" s="24"/>
      <c r="D48" s="24"/>
      <c r="E48" s="24"/>
      <c r="F48" s="24"/>
      <c r="G48" s="26">
        <v>9.1</v>
      </c>
      <c r="H48" s="24"/>
      <c r="I48" s="24"/>
      <c r="J48" s="24"/>
      <c r="K48" s="38"/>
    </row>
    <row r="49" spans="1:11" x14ac:dyDescent="0.25">
      <c r="A49" s="48" t="s">
        <v>185</v>
      </c>
      <c r="B49" s="24"/>
      <c r="C49" s="24"/>
      <c r="D49" s="24"/>
      <c r="E49" s="24"/>
      <c r="F49" s="26" t="s">
        <v>165</v>
      </c>
      <c r="G49" s="24"/>
      <c r="H49" s="24"/>
      <c r="I49" s="24"/>
      <c r="J49" s="24"/>
      <c r="K49" s="38"/>
    </row>
    <row r="50" spans="1:11" x14ac:dyDescent="0.25">
      <c r="A50" s="48" t="s">
        <v>186</v>
      </c>
      <c r="B50" s="24"/>
      <c r="C50" s="24"/>
      <c r="D50" s="24"/>
      <c r="E50" s="24"/>
      <c r="F50" s="26">
        <v>8.1</v>
      </c>
      <c r="G50" s="24"/>
      <c r="H50" s="24"/>
      <c r="I50" s="24"/>
      <c r="J50" s="24"/>
      <c r="K50" s="38"/>
    </row>
    <row r="51" spans="1:11" x14ac:dyDescent="0.25">
      <c r="A51" s="48" t="s">
        <v>187</v>
      </c>
      <c r="B51" s="24"/>
      <c r="C51" s="24"/>
      <c r="D51" s="24"/>
      <c r="E51" s="24"/>
      <c r="F51" s="26" t="s">
        <v>183</v>
      </c>
      <c r="G51" s="24"/>
      <c r="H51" s="24"/>
      <c r="I51" s="24"/>
      <c r="J51" s="24"/>
      <c r="K51" s="38"/>
    </row>
    <row r="52" spans="1:11" x14ac:dyDescent="0.25">
      <c r="A52" s="48" t="s">
        <v>188</v>
      </c>
      <c r="B52" s="24"/>
      <c r="C52" s="24"/>
      <c r="D52" s="24"/>
      <c r="E52" s="24"/>
      <c r="F52" s="24"/>
      <c r="G52" s="26">
        <v>9.1</v>
      </c>
      <c r="H52" s="24"/>
      <c r="I52" s="24"/>
      <c r="J52" s="24"/>
      <c r="K52" s="38"/>
    </row>
    <row r="53" spans="1:11" x14ac:dyDescent="0.25">
      <c r="A53" s="48" t="s">
        <v>189</v>
      </c>
      <c r="B53" s="24"/>
      <c r="C53" s="26">
        <v>5.2</v>
      </c>
      <c r="D53" s="24"/>
      <c r="E53" s="24"/>
      <c r="F53" s="25">
        <v>8.1</v>
      </c>
      <c r="G53" s="24"/>
      <c r="H53" s="24"/>
      <c r="I53" s="24"/>
      <c r="J53" s="24"/>
      <c r="K53" s="37">
        <v>13.2</v>
      </c>
    </row>
    <row r="54" spans="1:11" x14ac:dyDescent="0.25">
      <c r="A54" s="48" t="s">
        <v>190</v>
      </c>
      <c r="B54" s="24"/>
      <c r="C54" s="24"/>
      <c r="D54" s="24"/>
      <c r="E54" s="24"/>
      <c r="F54" s="24"/>
      <c r="G54" s="24"/>
      <c r="H54" s="24"/>
      <c r="I54" s="26">
        <v>11.3</v>
      </c>
      <c r="J54" s="24"/>
      <c r="K54" s="38"/>
    </row>
    <row r="55" spans="1:11" x14ac:dyDescent="0.25">
      <c r="A55" s="47" t="s">
        <v>910</v>
      </c>
      <c r="B55" s="24"/>
      <c r="C55" s="24"/>
      <c r="D55" s="24"/>
      <c r="E55" s="24"/>
      <c r="F55" s="26" t="s">
        <v>165</v>
      </c>
      <c r="G55" s="24"/>
      <c r="H55" s="24"/>
      <c r="I55" s="24"/>
      <c r="J55" s="24"/>
      <c r="K55" s="38"/>
    </row>
    <row r="56" spans="1:11" ht="22.5" x14ac:dyDescent="0.25">
      <c r="A56" s="47" t="s">
        <v>192</v>
      </c>
      <c r="B56" s="24"/>
      <c r="C56" s="24"/>
      <c r="D56" s="24"/>
      <c r="E56" s="24"/>
      <c r="F56" s="24"/>
      <c r="G56" s="24"/>
      <c r="H56" s="27" t="s">
        <v>193</v>
      </c>
      <c r="I56" s="24"/>
      <c r="J56" s="24"/>
      <c r="K56" s="41" t="s">
        <v>194</v>
      </c>
    </row>
    <row r="57" spans="1:11" x14ac:dyDescent="0.25">
      <c r="A57" s="48" t="s">
        <v>195</v>
      </c>
      <c r="B57" s="24"/>
      <c r="C57" s="24"/>
      <c r="D57" s="24"/>
      <c r="E57" s="24"/>
      <c r="F57" s="24"/>
      <c r="G57" s="24"/>
      <c r="H57" s="24"/>
      <c r="I57" s="24"/>
      <c r="J57" s="24"/>
      <c r="K57" s="42">
        <v>13.1</v>
      </c>
    </row>
    <row r="58" spans="1:11" x14ac:dyDescent="0.25">
      <c r="A58" s="48" t="s">
        <v>196</v>
      </c>
      <c r="B58" s="24"/>
      <c r="C58" s="24"/>
      <c r="D58" s="24"/>
      <c r="E58" s="24"/>
      <c r="F58" s="24"/>
      <c r="G58" s="26">
        <v>9.1</v>
      </c>
      <c r="H58" s="24"/>
      <c r="I58" s="24"/>
      <c r="J58" s="24"/>
      <c r="K58" s="38"/>
    </row>
    <row r="59" spans="1:11" x14ac:dyDescent="0.25">
      <c r="A59" s="46" t="s">
        <v>197</v>
      </c>
      <c r="B59" s="23"/>
      <c r="C59" s="23"/>
      <c r="D59" s="23"/>
      <c r="E59" s="23"/>
      <c r="F59" s="23"/>
      <c r="G59" s="23"/>
      <c r="H59" s="23"/>
      <c r="I59" s="23"/>
      <c r="J59" s="23"/>
      <c r="K59" s="36"/>
    </row>
    <row r="60" spans="1:11" ht="22.5" x14ac:dyDescent="0.25">
      <c r="A60" s="47" t="s">
        <v>198</v>
      </c>
      <c r="B60" s="25">
        <v>4.5999999999999996</v>
      </c>
      <c r="C60" s="25" t="s">
        <v>199</v>
      </c>
      <c r="D60" s="24"/>
      <c r="E60" s="24"/>
      <c r="F60" s="26" t="s">
        <v>183</v>
      </c>
      <c r="G60" s="25">
        <v>9.3000000000000007</v>
      </c>
      <c r="H60" s="24"/>
      <c r="I60" s="25">
        <v>11.5</v>
      </c>
      <c r="J60" s="24"/>
      <c r="K60" s="37">
        <v>13.4</v>
      </c>
    </row>
    <row r="61" spans="1:11" x14ac:dyDescent="0.25">
      <c r="A61" s="48" t="s">
        <v>200</v>
      </c>
      <c r="B61" s="25" t="s">
        <v>143</v>
      </c>
      <c r="C61" s="26" t="s">
        <v>201</v>
      </c>
      <c r="D61" s="25">
        <v>6.4</v>
      </c>
      <c r="E61" s="25">
        <v>7.2</v>
      </c>
      <c r="F61" s="24"/>
      <c r="G61" s="24"/>
      <c r="H61" s="24"/>
      <c r="I61" s="24"/>
      <c r="J61" s="24"/>
      <c r="K61" s="37">
        <v>13.4</v>
      </c>
    </row>
    <row r="62" spans="1:11" x14ac:dyDescent="0.25">
      <c r="A62" s="46" t="s">
        <v>202</v>
      </c>
      <c r="B62" s="23"/>
      <c r="C62" s="23"/>
      <c r="D62" s="23"/>
      <c r="E62" s="23"/>
      <c r="F62" s="23"/>
      <c r="G62" s="23"/>
      <c r="H62" s="23"/>
      <c r="I62" s="23"/>
      <c r="J62" s="23"/>
      <c r="K62" s="36"/>
    </row>
    <row r="63" spans="1:11" x14ac:dyDescent="0.25">
      <c r="A63" s="48" t="s">
        <v>203</v>
      </c>
      <c r="B63" s="24"/>
      <c r="C63" s="24"/>
      <c r="D63" s="24"/>
      <c r="E63" s="24"/>
      <c r="F63" s="24"/>
      <c r="G63" s="24"/>
      <c r="H63" s="26">
        <v>10.199999999999999</v>
      </c>
      <c r="I63" s="24"/>
      <c r="J63" s="24"/>
      <c r="K63" s="37">
        <v>13.4</v>
      </c>
    </row>
    <row r="64" spans="1:11" x14ac:dyDescent="0.25">
      <c r="A64" s="49" t="s">
        <v>204</v>
      </c>
      <c r="B64" s="28"/>
      <c r="C64" s="28"/>
      <c r="D64" s="28"/>
      <c r="E64" s="28"/>
      <c r="F64" s="28"/>
      <c r="G64" s="28"/>
      <c r="H64" s="29">
        <v>10.199999999999999</v>
      </c>
      <c r="I64" s="28"/>
      <c r="J64" s="28"/>
      <c r="K64" s="43">
        <v>13.4</v>
      </c>
    </row>
    <row r="65" spans="1:11" x14ac:dyDescent="0.25">
      <c r="A65" s="46" t="s">
        <v>205</v>
      </c>
      <c r="B65" s="23"/>
      <c r="C65" s="23"/>
      <c r="D65" s="23"/>
      <c r="E65" s="23"/>
      <c r="F65" s="23"/>
      <c r="G65" s="23"/>
      <c r="H65" s="23"/>
      <c r="I65" s="23"/>
      <c r="J65" s="23"/>
      <c r="K65" s="36"/>
    </row>
    <row r="66" spans="1:11" x14ac:dyDescent="0.25">
      <c r="A66" s="48" t="s">
        <v>206</v>
      </c>
      <c r="B66" s="25">
        <v>4.4000000000000004</v>
      </c>
      <c r="C66" s="24"/>
      <c r="D66" s="24"/>
      <c r="E66" s="24"/>
      <c r="F66" s="24"/>
      <c r="G66" s="24"/>
      <c r="H66" s="26">
        <v>10.199999999999999</v>
      </c>
      <c r="I66" s="24"/>
      <c r="J66" s="24"/>
      <c r="K66" s="37">
        <v>13.4</v>
      </c>
    </row>
    <row r="67" spans="1:11" ht="22.5" x14ac:dyDescent="0.25">
      <c r="A67" s="47" t="s">
        <v>911</v>
      </c>
      <c r="B67" s="24"/>
      <c r="C67" s="24"/>
      <c r="D67" s="24"/>
      <c r="E67" s="24"/>
      <c r="F67" s="24"/>
      <c r="G67" s="24"/>
      <c r="H67" s="26">
        <v>10.1</v>
      </c>
      <c r="I67" s="24"/>
      <c r="J67" s="24"/>
      <c r="K67" s="38"/>
    </row>
    <row r="68" spans="1:11" x14ac:dyDescent="0.25">
      <c r="A68" s="48" t="s">
        <v>208</v>
      </c>
      <c r="B68" s="25" t="s">
        <v>135</v>
      </c>
      <c r="C68" s="24"/>
      <c r="D68" s="24"/>
      <c r="E68" s="24"/>
      <c r="F68" s="24"/>
      <c r="G68" s="25" t="s">
        <v>209</v>
      </c>
      <c r="H68" s="25">
        <v>10.199999999999999</v>
      </c>
      <c r="I68" s="24"/>
      <c r="J68" s="24"/>
      <c r="K68" s="37">
        <v>13.3</v>
      </c>
    </row>
    <row r="69" spans="1:11" ht="22.5" x14ac:dyDescent="0.25">
      <c r="A69" s="48" t="s">
        <v>210</v>
      </c>
      <c r="B69" s="24"/>
      <c r="C69" s="24"/>
      <c r="D69" s="24"/>
      <c r="E69" s="24"/>
      <c r="F69" s="24"/>
      <c r="G69" s="24"/>
      <c r="H69" s="30" t="s">
        <v>211</v>
      </c>
      <c r="I69" s="24"/>
      <c r="J69" s="24"/>
      <c r="K69" s="40" t="s">
        <v>212</v>
      </c>
    </row>
    <row r="70" spans="1:11" x14ac:dyDescent="0.25">
      <c r="A70" s="48" t="s">
        <v>92</v>
      </c>
      <c r="B70" s="24"/>
      <c r="C70" s="24"/>
      <c r="D70" s="24"/>
      <c r="E70" s="24"/>
      <c r="F70" s="24"/>
      <c r="G70" s="26">
        <v>9.5</v>
      </c>
      <c r="H70" s="24"/>
      <c r="I70" s="24"/>
      <c r="J70" s="24"/>
      <c r="K70" s="38"/>
    </row>
    <row r="71" spans="1:11" x14ac:dyDescent="0.25">
      <c r="A71" s="48" t="s">
        <v>213</v>
      </c>
      <c r="B71" s="24"/>
      <c r="C71" s="24"/>
      <c r="D71" s="24"/>
      <c r="E71" s="24"/>
      <c r="F71" s="24"/>
      <c r="G71" s="26">
        <v>9.5</v>
      </c>
      <c r="H71" s="24"/>
      <c r="I71" s="24"/>
      <c r="J71" s="24"/>
      <c r="K71" s="38"/>
    </row>
    <row r="72" spans="1:11" ht="45" x14ac:dyDescent="0.25">
      <c r="A72" s="48" t="s">
        <v>214</v>
      </c>
      <c r="B72" s="30" t="s">
        <v>215</v>
      </c>
      <c r="C72" s="24"/>
      <c r="D72" s="25" t="s">
        <v>199</v>
      </c>
      <c r="E72" s="24"/>
      <c r="F72" s="24"/>
      <c r="G72" s="24"/>
      <c r="H72" s="24"/>
      <c r="I72" s="27" t="s">
        <v>137</v>
      </c>
      <c r="J72" s="24"/>
      <c r="K72" s="38"/>
    </row>
    <row r="73" spans="1:11" ht="22.5" x14ac:dyDescent="0.25">
      <c r="A73" s="48" t="s">
        <v>216</v>
      </c>
      <c r="B73" s="24"/>
      <c r="C73" s="24"/>
      <c r="D73" s="24"/>
      <c r="E73" s="24"/>
      <c r="F73" s="24"/>
      <c r="G73" s="27" t="s">
        <v>217</v>
      </c>
      <c r="H73" s="24"/>
      <c r="I73" s="25">
        <v>11.6</v>
      </c>
      <c r="J73" s="24"/>
      <c r="K73" s="38"/>
    </row>
    <row r="74" spans="1:11" x14ac:dyDescent="0.25">
      <c r="A74" s="48" t="s">
        <v>218</v>
      </c>
      <c r="B74" s="25">
        <v>4.4000000000000004</v>
      </c>
      <c r="C74" s="24"/>
      <c r="D74" s="24"/>
      <c r="E74" s="24"/>
      <c r="F74" s="24"/>
      <c r="G74" s="26">
        <v>9.5</v>
      </c>
      <c r="H74" s="24"/>
      <c r="I74" s="24"/>
      <c r="J74" s="24"/>
      <c r="K74" s="37">
        <v>13.4</v>
      </c>
    </row>
    <row r="75" spans="1:11" x14ac:dyDescent="0.25">
      <c r="A75" s="48" t="s">
        <v>219</v>
      </c>
      <c r="B75" s="25" t="s">
        <v>135</v>
      </c>
      <c r="C75" s="24"/>
      <c r="D75" s="24"/>
      <c r="E75" s="24"/>
      <c r="F75" s="24"/>
      <c r="G75" s="24"/>
      <c r="H75" s="26">
        <v>10.199999999999999</v>
      </c>
      <c r="I75" s="24"/>
      <c r="J75" s="24"/>
      <c r="K75" s="38"/>
    </row>
    <row r="76" spans="1:11" x14ac:dyDescent="0.25">
      <c r="A76" s="48" t="s">
        <v>220</v>
      </c>
      <c r="B76" s="24"/>
      <c r="C76" s="24"/>
      <c r="D76" s="24"/>
      <c r="E76" s="24"/>
      <c r="F76" s="24"/>
      <c r="G76" s="26">
        <v>9.4</v>
      </c>
      <c r="H76" s="24"/>
      <c r="I76" s="24"/>
      <c r="J76" s="24"/>
      <c r="K76" s="38"/>
    </row>
    <row r="77" spans="1:11" ht="22.5" x14ac:dyDescent="0.25">
      <c r="A77" s="48" t="s">
        <v>221</v>
      </c>
      <c r="B77" s="24"/>
      <c r="C77" s="24"/>
      <c r="D77" s="24"/>
      <c r="E77" s="24"/>
      <c r="F77" s="24"/>
      <c r="G77" s="27" t="s">
        <v>222</v>
      </c>
      <c r="H77" s="24"/>
      <c r="I77" s="24"/>
      <c r="J77" s="26">
        <v>12.2</v>
      </c>
      <c r="K77" s="37">
        <v>13.3</v>
      </c>
    </row>
    <row r="78" spans="1:11" x14ac:dyDescent="0.25">
      <c r="A78" s="48" t="s">
        <v>223</v>
      </c>
      <c r="B78" s="25">
        <v>4.4000000000000004</v>
      </c>
      <c r="C78" s="24"/>
      <c r="D78" s="24"/>
      <c r="E78" s="24"/>
      <c r="F78" s="24"/>
      <c r="G78" s="24"/>
      <c r="H78" s="26">
        <v>10.199999999999999</v>
      </c>
      <c r="I78" s="24"/>
      <c r="J78" s="24"/>
      <c r="K78" s="37">
        <v>13.4</v>
      </c>
    </row>
    <row r="79" spans="1:11" x14ac:dyDescent="0.25">
      <c r="A79" s="48" t="s">
        <v>224</v>
      </c>
      <c r="B79" s="24"/>
      <c r="C79" s="26">
        <v>5.2</v>
      </c>
      <c r="D79" s="24"/>
      <c r="E79" s="24"/>
      <c r="F79" s="24"/>
      <c r="G79" s="24"/>
      <c r="H79" s="24"/>
      <c r="I79" s="24"/>
      <c r="J79" s="24"/>
      <c r="K79" s="38"/>
    </row>
    <row r="80" spans="1:11" x14ac:dyDescent="0.25">
      <c r="A80" s="47" t="s">
        <v>913</v>
      </c>
      <c r="B80" s="24"/>
      <c r="C80" s="26">
        <v>5.2</v>
      </c>
      <c r="D80" s="24"/>
      <c r="E80" s="24"/>
      <c r="F80" s="24"/>
      <c r="G80" s="24"/>
      <c r="H80" s="25">
        <v>10.3</v>
      </c>
      <c r="I80" s="24"/>
      <c r="J80" s="24"/>
      <c r="K80" s="37">
        <v>13.3</v>
      </c>
    </row>
    <row r="81" spans="1:11" ht="22.5" x14ac:dyDescent="0.25">
      <c r="A81" s="48" t="s">
        <v>226</v>
      </c>
      <c r="B81" s="25">
        <v>4.4000000000000004</v>
      </c>
      <c r="C81" s="24"/>
      <c r="D81" s="24"/>
      <c r="E81" s="24"/>
      <c r="F81" s="24"/>
      <c r="G81" s="24"/>
      <c r="H81" s="30" t="s">
        <v>211</v>
      </c>
      <c r="I81" s="24"/>
      <c r="J81" s="24"/>
      <c r="K81" s="40" t="s">
        <v>212</v>
      </c>
    </row>
    <row r="82" spans="1:11" x14ac:dyDescent="0.25">
      <c r="A82" s="49" t="s">
        <v>227</v>
      </c>
      <c r="B82" s="28"/>
      <c r="C82" s="28"/>
      <c r="D82" s="28"/>
      <c r="E82" s="28"/>
      <c r="F82" s="28"/>
      <c r="G82" s="29">
        <v>9.4</v>
      </c>
      <c r="H82" s="28"/>
      <c r="I82" s="28"/>
      <c r="J82" s="28"/>
      <c r="K82" s="39"/>
    </row>
    <row r="83" spans="1:11" x14ac:dyDescent="0.25">
      <c r="A83" s="46" t="s">
        <v>228</v>
      </c>
      <c r="B83" s="23"/>
      <c r="C83" s="23"/>
      <c r="D83" s="23"/>
      <c r="E83" s="23"/>
      <c r="F83" s="23"/>
      <c r="G83" s="23"/>
      <c r="H83" s="23"/>
      <c r="I83" s="23"/>
      <c r="J83" s="23"/>
      <c r="K83" s="36"/>
    </row>
    <row r="84" spans="1:11" x14ac:dyDescent="0.25">
      <c r="A84" s="48" t="s">
        <v>116</v>
      </c>
      <c r="B84" s="24"/>
      <c r="C84" s="24"/>
      <c r="D84" s="24"/>
      <c r="E84" s="24"/>
      <c r="F84" s="24"/>
      <c r="G84" s="24"/>
      <c r="H84" s="24"/>
      <c r="I84" s="24"/>
      <c r="J84" s="26">
        <v>12.2</v>
      </c>
      <c r="K84" s="38"/>
    </row>
    <row r="85" spans="1:11" x14ac:dyDescent="0.25">
      <c r="A85" s="48" t="s">
        <v>229</v>
      </c>
      <c r="B85" s="24"/>
      <c r="C85" s="24"/>
      <c r="D85" s="26">
        <v>6.5</v>
      </c>
      <c r="E85" s="24"/>
      <c r="F85" s="24"/>
      <c r="G85" s="24"/>
      <c r="H85" s="24"/>
      <c r="I85" s="24"/>
      <c r="J85" s="24"/>
      <c r="K85" s="38"/>
    </row>
    <row r="86" spans="1:11" x14ac:dyDescent="0.25">
      <c r="A86" s="48" t="s">
        <v>230</v>
      </c>
      <c r="B86" s="24"/>
      <c r="C86" s="24"/>
      <c r="D86" s="26">
        <v>6.4</v>
      </c>
      <c r="E86" s="25">
        <v>7.2</v>
      </c>
      <c r="F86" s="24"/>
      <c r="G86" s="25">
        <v>9.1999999999999993</v>
      </c>
      <c r="H86" s="24"/>
      <c r="I86" s="24"/>
      <c r="J86" s="24"/>
      <c r="K86" s="38"/>
    </row>
    <row r="87" spans="1:11" x14ac:dyDescent="0.25">
      <c r="A87" s="48" t="s">
        <v>105</v>
      </c>
      <c r="B87" s="24"/>
      <c r="C87" s="24"/>
      <c r="D87" s="24"/>
      <c r="E87" s="24"/>
      <c r="F87" s="26">
        <v>8.1999999999999993</v>
      </c>
      <c r="G87" s="24"/>
      <c r="H87" s="24"/>
      <c r="I87" s="25">
        <v>11.7</v>
      </c>
      <c r="J87" s="25">
        <v>12.3</v>
      </c>
      <c r="K87" s="38"/>
    </row>
    <row r="88" spans="1:11" x14ac:dyDescent="0.25">
      <c r="A88" s="48" t="s">
        <v>231</v>
      </c>
      <c r="B88" s="24"/>
      <c r="C88" s="24"/>
      <c r="D88" s="24"/>
      <c r="E88" s="24"/>
      <c r="F88" s="24"/>
      <c r="G88" s="24"/>
      <c r="H88" s="24"/>
      <c r="I88" s="24"/>
      <c r="J88" s="26">
        <v>12.2</v>
      </c>
      <c r="K88" s="38"/>
    </row>
    <row r="89" spans="1:11" x14ac:dyDescent="0.25">
      <c r="A89" s="48" t="s">
        <v>232</v>
      </c>
      <c r="B89" s="24"/>
      <c r="C89" s="24"/>
      <c r="D89" s="26">
        <v>6.4</v>
      </c>
      <c r="E89" s="25">
        <v>7.2</v>
      </c>
      <c r="F89" s="24"/>
      <c r="G89" s="25">
        <v>9.1999999999999993</v>
      </c>
      <c r="H89" s="24"/>
      <c r="I89" s="24"/>
      <c r="J89" s="24"/>
      <c r="K89" s="38"/>
    </row>
    <row r="90" spans="1:11" x14ac:dyDescent="0.25">
      <c r="A90" s="48" t="s">
        <v>233</v>
      </c>
      <c r="B90" s="26">
        <v>4.5999999999999996</v>
      </c>
      <c r="C90" s="24"/>
      <c r="D90" s="24"/>
      <c r="E90" s="24"/>
      <c r="F90" s="24"/>
      <c r="G90" s="24"/>
      <c r="H90" s="24"/>
      <c r="I90" s="24"/>
      <c r="J90" s="24"/>
      <c r="K90" s="38"/>
    </row>
    <row r="91" spans="1:11" x14ac:dyDescent="0.25">
      <c r="A91" s="48" t="s">
        <v>234</v>
      </c>
      <c r="B91" s="24"/>
      <c r="C91" s="24"/>
      <c r="D91" s="24"/>
      <c r="E91" s="24"/>
      <c r="F91" s="24"/>
      <c r="G91" s="24"/>
      <c r="H91" s="24"/>
      <c r="I91" s="24"/>
      <c r="J91" s="26">
        <v>12.3</v>
      </c>
      <c r="K91" s="38"/>
    </row>
    <row r="92" spans="1:11" x14ac:dyDescent="0.25">
      <c r="A92" s="48" t="s">
        <v>110</v>
      </c>
      <c r="B92" s="24"/>
      <c r="C92" s="24"/>
      <c r="D92" s="24"/>
      <c r="E92" s="24"/>
      <c r="F92" s="24"/>
      <c r="G92" s="26">
        <v>9.4</v>
      </c>
      <c r="H92" s="24"/>
      <c r="I92" s="24"/>
      <c r="J92" s="24"/>
      <c r="K92" s="38"/>
    </row>
    <row r="93" spans="1:11" ht="22.5" x14ac:dyDescent="0.25">
      <c r="A93" s="47" t="s">
        <v>295</v>
      </c>
      <c r="B93" s="24"/>
      <c r="C93" s="24"/>
      <c r="D93" s="24"/>
      <c r="E93" s="24"/>
      <c r="F93" s="24"/>
      <c r="G93" s="24"/>
      <c r="H93" s="30" t="s">
        <v>211</v>
      </c>
      <c r="I93" s="24"/>
      <c r="J93" s="24"/>
      <c r="K93" s="38"/>
    </row>
    <row r="94" spans="1:11" x14ac:dyDescent="0.25">
      <c r="A94" s="48" t="s">
        <v>235</v>
      </c>
      <c r="B94" s="24"/>
      <c r="C94" s="24"/>
      <c r="D94" s="24"/>
      <c r="E94" s="24"/>
      <c r="F94" s="24"/>
      <c r="G94" s="24"/>
      <c r="H94" s="26">
        <v>10.1</v>
      </c>
      <c r="I94" s="24"/>
      <c r="J94" s="24"/>
      <c r="K94" s="38"/>
    </row>
    <row r="95" spans="1:11" x14ac:dyDescent="0.25">
      <c r="A95" s="48" t="s">
        <v>236</v>
      </c>
      <c r="B95" s="24"/>
      <c r="C95" s="24"/>
      <c r="D95" s="24"/>
      <c r="E95" s="24"/>
      <c r="F95" s="24"/>
      <c r="G95" s="24"/>
      <c r="H95" s="26">
        <v>10.1</v>
      </c>
      <c r="I95" s="24"/>
      <c r="J95" s="24"/>
      <c r="K95" s="38"/>
    </row>
    <row r="96" spans="1:11" ht="22.5" x14ac:dyDescent="0.25">
      <c r="A96" s="48" t="s">
        <v>237</v>
      </c>
      <c r="B96" s="24"/>
      <c r="C96" s="24"/>
      <c r="D96" s="24"/>
      <c r="E96" s="24"/>
      <c r="F96" s="24"/>
      <c r="G96" s="25">
        <v>9.4</v>
      </c>
      <c r="H96" s="30" t="s">
        <v>211</v>
      </c>
      <c r="I96" s="24"/>
      <c r="J96" s="24"/>
      <c r="K96" s="38"/>
    </row>
    <row r="97" spans="1:11" x14ac:dyDescent="0.25">
      <c r="A97" s="48" t="s">
        <v>238</v>
      </c>
      <c r="B97" s="24"/>
      <c r="C97" s="26">
        <v>5.2</v>
      </c>
      <c r="D97" s="24"/>
      <c r="E97" s="24"/>
      <c r="F97" s="24"/>
      <c r="G97" s="24"/>
      <c r="H97" s="24"/>
      <c r="I97" s="24"/>
      <c r="J97" s="24"/>
      <c r="K97" s="38"/>
    </row>
    <row r="98" spans="1:11" x14ac:dyDescent="0.25">
      <c r="A98" s="48" t="s">
        <v>239</v>
      </c>
      <c r="B98" s="24"/>
      <c r="C98" s="24"/>
      <c r="D98" s="24"/>
      <c r="E98" s="24"/>
      <c r="F98" s="24"/>
      <c r="G98" s="24"/>
      <c r="H98" s="24"/>
      <c r="I98" s="26">
        <v>11.5</v>
      </c>
      <c r="J98" s="24"/>
      <c r="K98" s="38"/>
    </row>
    <row r="99" spans="1:11" x14ac:dyDescent="0.25">
      <c r="A99" s="48" t="s">
        <v>102</v>
      </c>
      <c r="B99" s="24"/>
      <c r="C99" s="24"/>
      <c r="D99" s="24"/>
      <c r="E99" s="26">
        <v>7.3</v>
      </c>
      <c r="F99" s="24"/>
      <c r="G99" s="24"/>
      <c r="H99" s="24"/>
      <c r="I99" s="24"/>
      <c r="J99" s="24"/>
      <c r="K99" s="38"/>
    </row>
    <row r="100" spans="1:11" x14ac:dyDescent="0.25">
      <c r="A100" s="50" t="s">
        <v>100</v>
      </c>
      <c r="B100" s="28"/>
      <c r="C100" s="28"/>
      <c r="D100" s="29" t="s">
        <v>177</v>
      </c>
      <c r="E100" s="28"/>
      <c r="F100" s="28"/>
      <c r="G100" s="28"/>
      <c r="H100" s="28"/>
      <c r="I100" s="28"/>
      <c r="J100" s="28"/>
      <c r="K100" s="39"/>
    </row>
    <row r="101" spans="1:11" x14ac:dyDescent="0.25">
      <c r="A101" s="46" t="s">
        <v>240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36"/>
    </row>
    <row r="102" spans="1:11" x14ac:dyDescent="0.25">
      <c r="A102" s="48" t="s">
        <v>97</v>
      </c>
      <c r="B102" s="24"/>
      <c r="C102" s="26">
        <v>5.4</v>
      </c>
      <c r="D102" s="25">
        <v>6.3</v>
      </c>
      <c r="E102" s="24"/>
      <c r="F102" s="24"/>
      <c r="G102" s="24"/>
      <c r="H102" s="24"/>
      <c r="I102" s="24"/>
      <c r="J102" s="24"/>
      <c r="K102" s="38"/>
    </row>
    <row r="103" spans="1:11" ht="22.5" x14ac:dyDescent="0.25">
      <c r="A103" s="47" t="s">
        <v>241</v>
      </c>
      <c r="B103" s="24"/>
      <c r="C103" s="24"/>
      <c r="D103" s="26">
        <v>6.3</v>
      </c>
      <c r="E103" s="24"/>
      <c r="F103" s="24"/>
      <c r="G103" s="24"/>
      <c r="H103" s="24"/>
      <c r="I103" s="24"/>
      <c r="J103" s="24"/>
      <c r="K103" s="38"/>
    </row>
    <row r="104" spans="1:11" x14ac:dyDescent="0.25">
      <c r="A104" s="48" t="s">
        <v>242</v>
      </c>
      <c r="B104" s="24"/>
      <c r="C104" s="24"/>
      <c r="D104" s="24"/>
      <c r="E104" s="24"/>
      <c r="F104" s="26">
        <v>8.1999999999999993</v>
      </c>
      <c r="G104" s="24"/>
      <c r="H104" s="24"/>
      <c r="I104" s="24"/>
      <c r="J104" s="24"/>
      <c r="K104" s="38"/>
    </row>
    <row r="105" spans="1:11" ht="67.5" x14ac:dyDescent="0.25">
      <c r="A105" s="48" t="s">
        <v>90</v>
      </c>
      <c r="B105" s="30" t="s">
        <v>243</v>
      </c>
      <c r="C105" s="27" t="s">
        <v>244</v>
      </c>
      <c r="D105" s="27" t="s">
        <v>245</v>
      </c>
      <c r="E105" s="27" t="s">
        <v>246</v>
      </c>
      <c r="F105" s="25">
        <v>8.1</v>
      </c>
      <c r="G105" s="25" t="s">
        <v>247</v>
      </c>
      <c r="H105" s="27" t="s">
        <v>193</v>
      </c>
      <c r="I105" s="27" t="s">
        <v>248</v>
      </c>
      <c r="J105" s="27" t="s">
        <v>249</v>
      </c>
      <c r="K105" s="40" t="s">
        <v>250</v>
      </c>
    </row>
    <row r="106" spans="1:11" x14ac:dyDescent="0.25">
      <c r="A106" s="48" t="s">
        <v>103</v>
      </c>
      <c r="B106" s="24"/>
      <c r="C106" s="24"/>
      <c r="D106" s="24"/>
      <c r="E106" s="26">
        <v>7.3</v>
      </c>
      <c r="F106" s="24"/>
      <c r="G106" s="24"/>
      <c r="H106" s="24"/>
      <c r="I106" s="24"/>
      <c r="J106" s="24"/>
      <c r="K106" s="38"/>
    </row>
    <row r="107" spans="1:11" x14ac:dyDescent="0.25">
      <c r="A107" s="48" t="s">
        <v>251</v>
      </c>
      <c r="B107" s="24"/>
      <c r="C107" s="24"/>
      <c r="D107" s="24"/>
      <c r="E107" s="26">
        <v>7.3</v>
      </c>
      <c r="F107" s="24"/>
      <c r="G107" s="24"/>
      <c r="H107" s="24"/>
      <c r="I107" s="24"/>
      <c r="J107" s="24"/>
      <c r="K107" s="38"/>
    </row>
    <row r="108" spans="1:11" x14ac:dyDescent="0.25">
      <c r="A108" s="48" t="s">
        <v>252</v>
      </c>
      <c r="B108" s="24"/>
      <c r="C108" s="24"/>
      <c r="D108" s="24"/>
      <c r="E108" s="24"/>
      <c r="F108" s="24"/>
      <c r="G108" s="24"/>
      <c r="H108" s="24"/>
      <c r="I108" s="24"/>
      <c r="J108" s="24"/>
      <c r="K108" s="42">
        <v>13.3</v>
      </c>
    </row>
    <row r="109" spans="1:11" x14ac:dyDescent="0.25">
      <c r="A109" s="48" t="s">
        <v>253</v>
      </c>
      <c r="B109" s="24"/>
      <c r="C109" s="24"/>
      <c r="D109" s="24"/>
      <c r="E109" s="26">
        <v>7.3</v>
      </c>
      <c r="F109" s="24"/>
      <c r="G109" s="24"/>
      <c r="H109" s="24"/>
      <c r="I109" s="24"/>
      <c r="J109" s="24"/>
      <c r="K109" s="38"/>
    </row>
    <row r="110" spans="1:11" ht="22.5" x14ac:dyDescent="0.25">
      <c r="A110" s="47" t="s">
        <v>254</v>
      </c>
      <c r="B110" s="24"/>
      <c r="C110" s="24"/>
      <c r="D110" s="24"/>
      <c r="E110" s="24"/>
      <c r="F110" s="24"/>
      <c r="G110" s="26">
        <v>9.4</v>
      </c>
      <c r="H110" s="24"/>
      <c r="I110" s="24"/>
      <c r="J110" s="24"/>
      <c r="K110" s="38"/>
    </row>
    <row r="111" spans="1:11" x14ac:dyDescent="0.25">
      <c r="A111" s="48" t="s">
        <v>255</v>
      </c>
      <c r="B111" s="26">
        <v>4.4000000000000004</v>
      </c>
      <c r="C111" s="24"/>
      <c r="D111" s="24"/>
      <c r="E111" s="24"/>
      <c r="F111" s="24"/>
      <c r="G111" s="24"/>
      <c r="H111" s="24"/>
      <c r="I111" s="24"/>
      <c r="J111" s="24"/>
      <c r="K111" s="38"/>
    </row>
    <row r="112" spans="1:11" x14ac:dyDescent="0.25">
      <c r="A112" s="48" t="s">
        <v>256</v>
      </c>
      <c r="B112" s="24"/>
      <c r="C112" s="25">
        <v>5.5</v>
      </c>
      <c r="D112" s="24"/>
      <c r="E112" s="24"/>
      <c r="F112" s="26">
        <v>8.3000000000000007</v>
      </c>
      <c r="G112" s="24"/>
      <c r="H112" s="24"/>
      <c r="I112" s="24"/>
      <c r="J112" s="25">
        <v>12.3</v>
      </c>
      <c r="K112" s="37">
        <v>13.3</v>
      </c>
    </row>
    <row r="113" spans="1:11" x14ac:dyDescent="0.25">
      <c r="A113" s="48" t="s">
        <v>257</v>
      </c>
      <c r="B113" s="26">
        <v>4.4000000000000004</v>
      </c>
      <c r="C113" s="24"/>
      <c r="D113" s="24"/>
      <c r="E113" s="24"/>
      <c r="F113" s="24"/>
      <c r="G113" s="24"/>
      <c r="H113" s="24"/>
      <c r="I113" s="24"/>
      <c r="J113" s="24"/>
      <c r="K113" s="38"/>
    </row>
    <row r="114" spans="1:11" ht="22.5" x14ac:dyDescent="0.25">
      <c r="A114" s="48" t="s">
        <v>258</v>
      </c>
      <c r="B114" s="24"/>
      <c r="C114" s="24"/>
      <c r="D114" s="30" t="s">
        <v>259</v>
      </c>
      <c r="E114" s="24"/>
      <c r="F114" s="24"/>
      <c r="G114" s="24"/>
      <c r="H114" s="24"/>
      <c r="I114" s="24"/>
      <c r="J114" s="24"/>
      <c r="K114" s="38"/>
    </row>
    <row r="115" spans="1:11" ht="45" x14ac:dyDescent="0.25">
      <c r="A115" s="49" t="s">
        <v>91</v>
      </c>
      <c r="B115" s="31" t="s">
        <v>260</v>
      </c>
      <c r="C115" s="32">
        <v>5.0999999999999996</v>
      </c>
      <c r="D115" s="31" t="s">
        <v>245</v>
      </c>
      <c r="E115" s="32">
        <v>7.1</v>
      </c>
      <c r="F115" s="32" t="s">
        <v>261</v>
      </c>
      <c r="G115" s="31" t="s">
        <v>262</v>
      </c>
      <c r="H115" s="33" t="s">
        <v>263</v>
      </c>
      <c r="I115" s="31" t="s">
        <v>264</v>
      </c>
      <c r="J115" s="32">
        <v>12.1</v>
      </c>
      <c r="K115" s="44" t="s">
        <v>265</v>
      </c>
    </row>
    <row r="116" spans="1:11" x14ac:dyDescent="0.25">
      <c r="A116" s="48" t="s">
        <v>266</v>
      </c>
      <c r="B116" s="24"/>
      <c r="C116" s="24"/>
      <c r="D116" s="24"/>
      <c r="E116" s="24"/>
      <c r="F116" s="24"/>
      <c r="G116" s="26">
        <v>9.1</v>
      </c>
      <c r="H116" s="24"/>
      <c r="I116" s="24"/>
      <c r="J116" s="24"/>
      <c r="K116" s="38"/>
    </row>
    <row r="117" spans="1:11" x14ac:dyDescent="0.25">
      <c r="A117" s="48" t="s">
        <v>267</v>
      </c>
      <c r="B117" s="24"/>
      <c r="C117" s="24"/>
      <c r="D117" s="26">
        <v>6.4</v>
      </c>
      <c r="E117" s="25">
        <v>7.2</v>
      </c>
      <c r="F117" s="24"/>
      <c r="G117" s="25">
        <v>9.1999999999999993</v>
      </c>
      <c r="H117" s="24"/>
      <c r="I117" s="24"/>
      <c r="J117" s="24"/>
      <c r="K117" s="38"/>
    </row>
    <row r="118" spans="1:11" x14ac:dyDescent="0.25">
      <c r="A118" s="48" t="s">
        <v>108</v>
      </c>
      <c r="B118" s="24"/>
      <c r="C118" s="24"/>
      <c r="D118" s="24"/>
      <c r="E118" s="24"/>
      <c r="F118" s="24"/>
      <c r="G118" s="26">
        <v>9.3000000000000007</v>
      </c>
      <c r="H118" s="24"/>
      <c r="I118" s="24"/>
      <c r="J118" s="24"/>
      <c r="K118" s="38"/>
    </row>
    <row r="119" spans="1:11" x14ac:dyDescent="0.25">
      <c r="A119" s="48" t="s">
        <v>268</v>
      </c>
      <c r="B119" s="24"/>
      <c r="C119" s="24"/>
      <c r="D119" s="26">
        <v>6.3</v>
      </c>
      <c r="E119" s="24"/>
      <c r="F119" s="24"/>
      <c r="G119" s="24"/>
      <c r="H119" s="24"/>
      <c r="I119" s="24"/>
      <c r="J119" s="24"/>
      <c r="K119" s="38"/>
    </row>
    <row r="120" spans="1:11" x14ac:dyDescent="0.25">
      <c r="A120" s="47" t="s">
        <v>106</v>
      </c>
      <c r="B120" s="24"/>
      <c r="C120" s="24"/>
      <c r="D120" s="24"/>
      <c r="E120" s="24"/>
      <c r="F120" s="26">
        <v>8.1999999999999993</v>
      </c>
      <c r="G120" s="25">
        <v>9.6</v>
      </c>
      <c r="H120" s="24"/>
      <c r="I120" s="24"/>
      <c r="J120" s="24"/>
      <c r="K120" s="38"/>
    </row>
    <row r="121" spans="1:11" x14ac:dyDescent="0.25">
      <c r="A121" s="48" t="s">
        <v>96</v>
      </c>
      <c r="B121" s="24"/>
      <c r="C121" s="26">
        <v>5.3</v>
      </c>
      <c r="D121" s="24"/>
      <c r="E121" s="24"/>
      <c r="F121" s="24"/>
      <c r="G121" s="24"/>
      <c r="H121" s="24"/>
      <c r="I121" s="24"/>
      <c r="J121" s="24"/>
      <c r="K121" s="38"/>
    </row>
    <row r="122" spans="1:11" ht="22.5" x14ac:dyDescent="0.25">
      <c r="A122" s="47" t="s">
        <v>269</v>
      </c>
      <c r="B122" s="26">
        <v>4.3</v>
      </c>
      <c r="C122" s="24"/>
      <c r="D122" s="27" t="s">
        <v>270</v>
      </c>
      <c r="E122" s="25" t="s">
        <v>271</v>
      </c>
      <c r="F122" s="24"/>
      <c r="G122" s="27" t="s">
        <v>272</v>
      </c>
      <c r="H122" s="27" t="s">
        <v>273</v>
      </c>
      <c r="I122" s="25">
        <v>11.6</v>
      </c>
      <c r="J122" s="24"/>
      <c r="K122" s="38"/>
    </row>
    <row r="123" spans="1:11" ht="22.5" x14ac:dyDescent="0.25">
      <c r="A123" s="47" t="s">
        <v>296</v>
      </c>
      <c r="B123" s="24"/>
      <c r="C123" s="24"/>
      <c r="D123" s="24"/>
      <c r="E123" s="24"/>
      <c r="F123" s="26">
        <v>8.1999999999999993</v>
      </c>
      <c r="G123" s="24"/>
      <c r="H123" s="24"/>
      <c r="I123" s="24"/>
      <c r="J123" s="24"/>
      <c r="K123" s="38"/>
    </row>
    <row r="124" spans="1:11" x14ac:dyDescent="0.25">
      <c r="A124" s="48" t="s">
        <v>274</v>
      </c>
      <c r="B124" s="24"/>
      <c r="C124" s="24"/>
      <c r="D124" s="24"/>
      <c r="E124" s="24"/>
      <c r="F124" s="24"/>
      <c r="G124" s="24"/>
      <c r="H124" s="24"/>
      <c r="I124" s="26">
        <v>11.2</v>
      </c>
      <c r="J124" s="24"/>
      <c r="K124" s="38"/>
    </row>
    <row r="125" spans="1:11" x14ac:dyDescent="0.25">
      <c r="A125" s="48" t="s">
        <v>94</v>
      </c>
      <c r="B125" s="24"/>
      <c r="C125" s="26">
        <v>5.2</v>
      </c>
      <c r="D125" s="24"/>
      <c r="E125" s="24"/>
      <c r="F125" s="24"/>
      <c r="G125" s="24"/>
      <c r="H125" s="24"/>
      <c r="I125" s="24"/>
      <c r="J125" s="24"/>
      <c r="K125" s="38"/>
    </row>
    <row r="126" spans="1:11" x14ac:dyDescent="0.25">
      <c r="A126" s="48" t="s">
        <v>275</v>
      </c>
      <c r="B126" s="24"/>
      <c r="C126" s="24"/>
      <c r="D126" s="24"/>
      <c r="E126" s="24"/>
      <c r="F126" s="26">
        <v>8.1999999999999993</v>
      </c>
      <c r="G126" s="24"/>
      <c r="H126" s="24"/>
      <c r="I126" s="24"/>
      <c r="J126" s="24"/>
      <c r="K126" s="38"/>
    </row>
    <row r="127" spans="1:11" x14ac:dyDescent="0.25">
      <c r="A127" s="48" t="s">
        <v>276</v>
      </c>
      <c r="B127" s="24"/>
      <c r="C127" s="24"/>
      <c r="D127" s="24"/>
      <c r="E127" s="24"/>
      <c r="F127" s="24"/>
      <c r="G127" s="26">
        <v>9.4</v>
      </c>
      <c r="H127" s="24"/>
      <c r="I127" s="24"/>
      <c r="J127" s="24"/>
      <c r="K127" s="38"/>
    </row>
    <row r="128" spans="1:11" x14ac:dyDescent="0.25">
      <c r="A128" s="48" t="s">
        <v>277</v>
      </c>
      <c r="B128" s="24"/>
      <c r="C128" s="24"/>
      <c r="D128" s="24"/>
      <c r="E128" s="24"/>
      <c r="F128" s="24"/>
      <c r="G128" s="24"/>
      <c r="H128" s="24"/>
      <c r="I128" s="26">
        <v>11.4</v>
      </c>
      <c r="J128" s="24"/>
      <c r="K128" s="38"/>
    </row>
    <row r="129" spans="1:11" x14ac:dyDescent="0.25">
      <c r="A129" s="48" t="s">
        <v>278</v>
      </c>
      <c r="B129" s="24"/>
      <c r="C129" s="24"/>
      <c r="D129" s="26" t="s">
        <v>177</v>
      </c>
      <c r="E129" s="24"/>
      <c r="F129" s="24"/>
      <c r="G129" s="24"/>
      <c r="H129" s="24"/>
      <c r="I129" s="24"/>
      <c r="J129" s="24"/>
      <c r="K129" s="38"/>
    </row>
    <row r="130" spans="1:11" x14ac:dyDescent="0.25">
      <c r="A130" s="48" t="s">
        <v>279</v>
      </c>
      <c r="B130" s="24"/>
      <c r="C130" s="24"/>
      <c r="D130" s="24"/>
      <c r="E130" s="24"/>
      <c r="F130" s="24"/>
      <c r="G130" s="24"/>
      <c r="H130" s="24"/>
      <c r="I130" s="26">
        <v>11.3</v>
      </c>
      <c r="J130" s="24"/>
      <c r="K130" s="38"/>
    </row>
    <row r="131" spans="1:11" x14ac:dyDescent="0.25">
      <c r="A131" s="49" t="s">
        <v>280</v>
      </c>
      <c r="B131" s="28"/>
      <c r="C131" s="28"/>
      <c r="D131" s="29">
        <v>6.2</v>
      </c>
      <c r="E131" s="28"/>
      <c r="F131" s="28"/>
      <c r="G131" s="28"/>
      <c r="H131" s="28"/>
      <c r="I131" s="28"/>
      <c r="J131" s="28"/>
      <c r="K131" s="39"/>
    </row>
    <row r="132" spans="1:11" x14ac:dyDescent="0.25">
      <c r="A132" s="48" t="s">
        <v>281</v>
      </c>
      <c r="B132" s="24"/>
      <c r="C132" s="24"/>
      <c r="D132" s="26" t="s">
        <v>177</v>
      </c>
      <c r="E132" s="24"/>
      <c r="F132" s="24"/>
      <c r="G132" s="24"/>
      <c r="H132" s="24"/>
      <c r="I132" s="24"/>
      <c r="J132" s="24"/>
      <c r="K132" s="38"/>
    </row>
    <row r="133" spans="1:11" x14ac:dyDescent="0.25">
      <c r="A133" s="48" t="s">
        <v>282</v>
      </c>
      <c r="B133" s="24"/>
      <c r="C133" s="24"/>
      <c r="D133" s="26">
        <v>6.5</v>
      </c>
      <c r="E133" s="24"/>
      <c r="F133" s="24"/>
      <c r="G133" s="24"/>
      <c r="H133" s="24"/>
      <c r="I133" s="24"/>
      <c r="J133" s="24"/>
      <c r="K133" s="38"/>
    </row>
    <row r="134" spans="1:11" x14ac:dyDescent="0.25">
      <c r="A134" s="48" t="s">
        <v>283</v>
      </c>
      <c r="B134" s="24"/>
      <c r="C134" s="24"/>
      <c r="D134" s="24"/>
      <c r="E134" s="24"/>
      <c r="F134" s="24"/>
      <c r="G134" s="24"/>
      <c r="H134" s="24"/>
      <c r="I134" s="24"/>
      <c r="J134" s="26">
        <v>12.1</v>
      </c>
      <c r="K134" s="38"/>
    </row>
    <row r="135" spans="1:11" x14ac:dyDescent="0.25">
      <c r="A135" s="48" t="s">
        <v>284</v>
      </c>
      <c r="B135" s="24"/>
      <c r="C135" s="24"/>
      <c r="D135" s="24"/>
      <c r="E135" s="24"/>
      <c r="F135" s="24"/>
      <c r="G135" s="24"/>
      <c r="H135" s="24"/>
      <c r="I135" s="26">
        <v>11.5</v>
      </c>
      <c r="J135" s="24"/>
      <c r="K135" s="38"/>
    </row>
    <row r="136" spans="1:11" ht="22.5" x14ac:dyDescent="0.25">
      <c r="A136" s="47" t="s">
        <v>285</v>
      </c>
      <c r="B136" s="24"/>
      <c r="C136" s="24"/>
      <c r="D136" s="24"/>
      <c r="E136" s="24"/>
      <c r="F136" s="24"/>
      <c r="G136" s="24"/>
      <c r="H136" s="24"/>
      <c r="I136" s="26">
        <v>11.5</v>
      </c>
      <c r="J136" s="24"/>
      <c r="K136" s="38"/>
    </row>
    <row r="137" spans="1:11" x14ac:dyDescent="0.25">
      <c r="A137" s="48" t="s">
        <v>286</v>
      </c>
      <c r="B137" s="24"/>
      <c r="C137" s="24"/>
      <c r="D137" s="24"/>
      <c r="E137" s="24"/>
      <c r="F137" s="24"/>
      <c r="G137" s="24"/>
      <c r="H137" s="24"/>
      <c r="I137" s="26">
        <v>11.5</v>
      </c>
      <c r="J137" s="24"/>
      <c r="K137" s="38"/>
    </row>
    <row r="138" spans="1:11" x14ac:dyDescent="0.25">
      <c r="A138" s="48" t="s">
        <v>287</v>
      </c>
      <c r="B138" s="24"/>
      <c r="C138" s="24"/>
      <c r="D138" s="24"/>
      <c r="E138" s="24"/>
      <c r="F138" s="26">
        <v>8.1</v>
      </c>
      <c r="G138" s="24"/>
      <c r="H138" s="24"/>
      <c r="I138" s="24"/>
      <c r="J138" s="24"/>
      <c r="K138" s="38"/>
    </row>
    <row r="139" spans="1:11" x14ac:dyDescent="0.25">
      <c r="A139" s="48" t="s">
        <v>288</v>
      </c>
      <c r="B139" s="24"/>
      <c r="C139" s="24"/>
      <c r="D139" s="24"/>
      <c r="E139" s="24"/>
      <c r="F139" s="26">
        <v>8.3000000000000007</v>
      </c>
      <c r="G139" s="24"/>
      <c r="H139" s="24"/>
      <c r="I139" s="24"/>
      <c r="J139" s="24"/>
      <c r="K139" s="38"/>
    </row>
    <row r="140" spans="1:11" x14ac:dyDescent="0.25">
      <c r="A140" s="48" t="s">
        <v>289</v>
      </c>
      <c r="B140" s="24"/>
      <c r="C140" s="24"/>
      <c r="D140" s="26">
        <v>6.4</v>
      </c>
      <c r="E140" s="25">
        <v>7.2</v>
      </c>
      <c r="F140" s="24"/>
      <c r="G140" s="24"/>
      <c r="H140" s="24"/>
      <c r="I140" s="24"/>
      <c r="J140" s="24"/>
      <c r="K140" s="38"/>
    </row>
    <row r="141" spans="1:11" ht="22.5" x14ac:dyDescent="0.25">
      <c r="A141" s="47" t="s">
        <v>297</v>
      </c>
      <c r="B141" s="24"/>
      <c r="C141" s="24"/>
      <c r="D141" s="24"/>
      <c r="E141" s="26">
        <v>7.4</v>
      </c>
      <c r="F141" s="24"/>
      <c r="G141" s="24"/>
      <c r="H141" s="24"/>
      <c r="I141" s="24"/>
      <c r="J141" s="24"/>
      <c r="K141" s="38"/>
    </row>
    <row r="142" spans="1:11" x14ac:dyDescent="0.25">
      <c r="A142" s="48" t="s">
        <v>111</v>
      </c>
      <c r="B142" s="24"/>
      <c r="C142" s="24"/>
      <c r="D142" s="24"/>
      <c r="E142" s="24"/>
      <c r="F142" s="24"/>
      <c r="G142" s="26">
        <v>9.4</v>
      </c>
      <c r="H142" s="24"/>
      <c r="I142" s="24"/>
      <c r="J142" s="24"/>
      <c r="K142" s="38"/>
    </row>
    <row r="143" spans="1:11" ht="15.75" thickBot="1" x14ac:dyDescent="0.3">
      <c r="A143" s="51" t="s">
        <v>109</v>
      </c>
      <c r="B143" s="34"/>
      <c r="C143" s="34"/>
      <c r="D143" s="34"/>
      <c r="E143" s="34"/>
      <c r="F143" s="34"/>
      <c r="G143" s="35" t="s">
        <v>290</v>
      </c>
      <c r="H143" s="34"/>
      <c r="I143" s="34"/>
      <c r="J143" s="34"/>
      <c r="K143" s="45"/>
    </row>
    <row r="144" spans="1:11" ht="33" customHeight="1" x14ac:dyDescent="0.25">
      <c r="A144" s="159" t="s">
        <v>830</v>
      </c>
      <c r="B144" s="160"/>
      <c r="C144" s="160"/>
      <c r="D144" s="160"/>
      <c r="E144" s="160"/>
      <c r="F144" s="160"/>
      <c r="G144" s="160"/>
      <c r="H144" s="160"/>
      <c r="I144" s="160"/>
      <c r="J144" s="160"/>
      <c r="K144" s="160"/>
    </row>
  </sheetData>
  <mergeCells count="1">
    <mergeCell ref="A144:K144"/>
  </mergeCells>
  <printOptions verticalCentered="1"/>
  <pageMargins left="0.70866141732283472" right="0.70866141732283472" top="0.74803149606299213" bottom="0.74803149606299213" header="0.31496062992125984" footer="0.31496062992125984"/>
  <pageSetup paperSize="25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13"/>
  <sheetViews>
    <sheetView showGridLines="0" zoomScale="130" zoomScaleNormal="130" workbookViewId="0"/>
  </sheetViews>
  <sheetFormatPr baseColWidth="10" defaultColWidth="9.140625" defaultRowHeight="15" x14ac:dyDescent="0.25"/>
  <cols>
    <col min="1" max="1" width="9.85546875" style="22" bestFit="1" customWidth="1"/>
    <col min="2" max="2" width="7" style="22" customWidth="1"/>
    <col min="3" max="3" width="18.140625" style="22" customWidth="1"/>
    <col min="4" max="4" width="17.85546875" style="22" customWidth="1"/>
    <col min="5" max="5" width="16.28515625" style="22" customWidth="1"/>
    <col min="6" max="6" width="24.5703125" style="22" customWidth="1"/>
    <col min="7" max="16384" width="9.140625" style="22"/>
  </cols>
  <sheetData>
    <row r="1" spans="1:6" ht="16.350000000000001" customHeight="1" x14ac:dyDescent="0.25">
      <c r="A1" s="155" t="s">
        <v>917</v>
      </c>
      <c r="B1" s="156" t="s">
        <v>918</v>
      </c>
      <c r="C1" s="156" t="s">
        <v>919</v>
      </c>
      <c r="D1" s="156" t="s">
        <v>920</v>
      </c>
      <c r="E1" s="156" t="s">
        <v>921</v>
      </c>
      <c r="F1" s="157" t="s">
        <v>922</v>
      </c>
    </row>
    <row r="2" spans="1:6" ht="41.25" x14ac:dyDescent="0.25">
      <c r="A2" s="146" t="s">
        <v>923</v>
      </c>
      <c r="B2" s="147" t="s">
        <v>924</v>
      </c>
      <c r="C2" s="147" t="s">
        <v>925</v>
      </c>
      <c r="D2" s="147" t="s">
        <v>926</v>
      </c>
      <c r="E2" s="148"/>
      <c r="F2" s="149"/>
    </row>
    <row r="3" spans="1:6" ht="57.75" x14ac:dyDescent="0.25">
      <c r="A3" s="146" t="s">
        <v>927</v>
      </c>
      <c r="B3" s="147" t="s">
        <v>928</v>
      </c>
      <c r="C3" s="147" t="s">
        <v>929</v>
      </c>
      <c r="D3" s="147" t="s">
        <v>930</v>
      </c>
      <c r="E3" s="147" t="s">
        <v>931</v>
      </c>
      <c r="F3" s="149"/>
    </row>
    <row r="4" spans="1:6" ht="33" x14ac:dyDescent="0.25">
      <c r="A4" s="146" t="s">
        <v>932</v>
      </c>
      <c r="B4" s="147" t="s">
        <v>933</v>
      </c>
      <c r="C4" s="147" t="s">
        <v>934</v>
      </c>
      <c r="D4" s="147" t="s">
        <v>935</v>
      </c>
      <c r="E4" s="148"/>
      <c r="F4" s="149"/>
    </row>
    <row r="5" spans="1:6" ht="24.75" x14ac:dyDescent="0.25">
      <c r="A5" s="146" t="s">
        <v>936</v>
      </c>
      <c r="B5" s="147" t="s">
        <v>937</v>
      </c>
      <c r="C5" s="147" t="s">
        <v>938</v>
      </c>
      <c r="D5" s="147" t="s">
        <v>939</v>
      </c>
      <c r="E5" s="148"/>
      <c r="F5" s="149"/>
    </row>
    <row r="6" spans="1:6" ht="49.5" x14ac:dyDescent="0.25">
      <c r="A6" s="146" t="s">
        <v>940</v>
      </c>
      <c r="B6" s="147" t="s">
        <v>941</v>
      </c>
      <c r="C6" s="147" t="s">
        <v>942</v>
      </c>
      <c r="D6" s="147" t="s">
        <v>943</v>
      </c>
      <c r="E6" s="147" t="s">
        <v>944</v>
      </c>
      <c r="F6" s="150" t="s">
        <v>945</v>
      </c>
    </row>
    <row r="7" spans="1:6" ht="57.75" x14ac:dyDescent="0.25">
      <c r="A7" s="146" t="s">
        <v>946</v>
      </c>
      <c r="B7" s="147" t="s">
        <v>947</v>
      </c>
      <c r="C7" s="147" t="s">
        <v>948</v>
      </c>
      <c r="D7" s="147" t="s">
        <v>949</v>
      </c>
      <c r="E7" s="147" t="s">
        <v>950</v>
      </c>
      <c r="F7" s="150" t="s">
        <v>951</v>
      </c>
    </row>
    <row r="8" spans="1:6" ht="41.25" x14ac:dyDescent="0.25">
      <c r="A8" s="146" t="s">
        <v>952</v>
      </c>
      <c r="B8" s="147" t="s">
        <v>953</v>
      </c>
      <c r="C8" s="147" t="s">
        <v>954</v>
      </c>
      <c r="D8" s="147" t="s">
        <v>955</v>
      </c>
      <c r="E8" s="147" t="s">
        <v>956</v>
      </c>
      <c r="F8" s="150" t="s">
        <v>957</v>
      </c>
    </row>
    <row r="9" spans="1:6" ht="99" x14ac:dyDescent="0.25">
      <c r="A9" s="146" t="s">
        <v>958</v>
      </c>
      <c r="B9" s="147" t="s">
        <v>959</v>
      </c>
      <c r="C9" s="147" t="s">
        <v>960</v>
      </c>
      <c r="D9" s="147" t="s">
        <v>961</v>
      </c>
      <c r="E9" s="147" t="s">
        <v>962</v>
      </c>
      <c r="F9" s="150" t="s">
        <v>963</v>
      </c>
    </row>
    <row r="10" spans="1:6" ht="107.25" x14ac:dyDescent="0.25">
      <c r="A10" s="146" t="s">
        <v>964</v>
      </c>
      <c r="B10" s="147" t="s">
        <v>965</v>
      </c>
      <c r="C10" s="147" t="s">
        <v>966</v>
      </c>
      <c r="D10" s="147" t="s">
        <v>967</v>
      </c>
      <c r="E10" s="147" t="s">
        <v>968</v>
      </c>
      <c r="F10" s="150" t="s">
        <v>969</v>
      </c>
    </row>
    <row r="11" spans="1:6" ht="99" x14ac:dyDescent="0.25">
      <c r="A11" s="146" t="s">
        <v>970</v>
      </c>
      <c r="B11" s="147" t="s">
        <v>971</v>
      </c>
      <c r="C11" s="147" t="s">
        <v>972</v>
      </c>
      <c r="D11" s="147" t="s">
        <v>973</v>
      </c>
      <c r="E11" s="147" t="s">
        <v>974</v>
      </c>
      <c r="F11" s="151"/>
    </row>
    <row r="12" spans="1:6" ht="66" x14ac:dyDescent="0.25">
      <c r="A12" s="146" t="s">
        <v>975</v>
      </c>
      <c r="B12" s="147" t="s">
        <v>976</v>
      </c>
      <c r="C12" s="147" t="s">
        <v>977</v>
      </c>
      <c r="D12" s="147" t="s">
        <v>978</v>
      </c>
      <c r="E12" s="147" t="s">
        <v>979</v>
      </c>
      <c r="F12" s="151"/>
    </row>
    <row r="13" spans="1:6" ht="83.25" thickBot="1" x14ac:dyDescent="0.3">
      <c r="A13" s="152" t="s">
        <v>980</v>
      </c>
      <c r="B13" s="153" t="s">
        <v>981</v>
      </c>
      <c r="C13" s="153" t="s">
        <v>982</v>
      </c>
      <c r="D13" s="153" t="s">
        <v>983</v>
      </c>
      <c r="E13" s="153" t="s">
        <v>984</v>
      </c>
      <c r="F13" s="154" t="s">
        <v>985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M139"/>
  <sheetViews>
    <sheetView showGridLines="0" zoomScale="140" zoomScaleNormal="140" workbookViewId="0">
      <selection activeCell="B1" sqref="B1"/>
    </sheetView>
  </sheetViews>
  <sheetFormatPr baseColWidth="10" defaultRowHeight="15" x14ac:dyDescent="0.25"/>
  <cols>
    <col min="2" max="2" width="46.42578125" customWidth="1"/>
    <col min="13" max="13" width="53.42578125" bestFit="1" customWidth="1"/>
  </cols>
  <sheetData>
    <row r="1" spans="1:13" x14ac:dyDescent="0.25">
      <c r="L1" t="s">
        <v>298</v>
      </c>
      <c r="M1" s="46" t="s">
        <v>128</v>
      </c>
    </row>
    <row r="2" spans="1:13" x14ac:dyDescent="0.25">
      <c r="B2" s="46" t="s">
        <v>128</v>
      </c>
      <c r="L2" t="s">
        <v>299</v>
      </c>
      <c r="M2" s="46" t="s">
        <v>141</v>
      </c>
    </row>
    <row r="3" spans="1:13" x14ac:dyDescent="0.25">
      <c r="A3" t="s">
        <v>298</v>
      </c>
      <c r="B3" s="47" t="s">
        <v>292</v>
      </c>
      <c r="L3" t="s">
        <v>298</v>
      </c>
      <c r="M3" s="46" t="s">
        <v>178</v>
      </c>
    </row>
    <row r="4" spans="1:13" x14ac:dyDescent="0.25">
      <c r="A4" t="s">
        <v>298</v>
      </c>
      <c r="B4" s="48" t="s">
        <v>129</v>
      </c>
      <c r="L4" t="s">
        <v>301</v>
      </c>
      <c r="M4" s="46" t="s">
        <v>197</v>
      </c>
    </row>
    <row r="5" spans="1:13" x14ac:dyDescent="0.25">
      <c r="A5" t="s">
        <v>298</v>
      </c>
      <c r="B5" s="48" t="s">
        <v>131</v>
      </c>
      <c r="L5" t="s">
        <v>300</v>
      </c>
      <c r="M5" s="46" t="s">
        <v>202</v>
      </c>
    </row>
    <row r="6" spans="1:13" x14ac:dyDescent="0.25">
      <c r="A6" t="s">
        <v>298</v>
      </c>
      <c r="B6" s="48" t="s">
        <v>132</v>
      </c>
      <c r="L6" t="s">
        <v>302</v>
      </c>
      <c r="M6" s="46" t="s">
        <v>205</v>
      </c>
    </row>
    <row r="7" spans="1:13" x14ac:dyDescent="0.25">
      <c r="A7" t="s">
        <v>298</v>
      </c>
      <c r="B7" s="48" t="s">
        <v>134</v>
      </c>
      <c r="L7" t="s">
        <v>303</v>
      </c>
      <c r="M7" s="46" t="s">
        <v>228</v>
      </c>
    </row>
    <row r="8" spans="1:13" x14ac:dyDescent="0.25">
      <c r="A8" t="s">
        <v>298</v>
      </c>
      <c r="B8" s="48" t="s">
        <v>136</v>
      </c>
    </row>
    <row r="9" spans="1:13" x14ac:dyDescent="0.25">
      <c r="A9" t="s">
        <v>298</v>
      </c>
      <c r="B9" s="48" t="s">
        <v>138</v>
      </c>
    </row>
    <row r="10" spans="1:13" x14ac:dyDescent="0.25">
      <c r="A10" t="s">
        <v>298</v>
      </c>
      <c r="B10" s="48" t="s">
        <v>139</v>
      </c>
    </row>
    <row r="11" spans="1:13" x14ac:dyDescent="0.25">
      <c r="A11" t="s">
        <v>298</v>
      </c>
      <c r="B11" s="49" t="s">
        <v>140</v>
      </c>
    </row>
    <row r="12" spans="1:13" x14ac:dyDescent="0.25">
      <c r="B12" s="46" t="s">
        <v>141</v>
      </c>
    </row>
    <row r="13" spans="1:13" x14ac:dyDescent="0.25">
      <c r="A13" t="s">
        <v>299</v>
      </c>
      <c r="B13" s="48" t="s">
        <v>142</v>
      </c>
    </row>
    <row r="14" spans="1:13" x14ac:dyDescent="0.25">
      <c r="A14" t="s">
        <v>299</v>
      </c>
      <c r="B14" s="48" t="s">
        <v>148</v>
      </c>
    </row>
    <row r="15" spans="1:13" ht="22.5" x14ac:dyDescent="0.25">
      <c r="A15" t="s">
        <v>299</v>
      </c>
      <c r="B15" s="47" t="s">
        <v>149</v>
      </c>
    </row>
    <row r="16" spans="1:13" x14ac:dyDescent="0.25">
      <c r="A16" t="s">
        <v>299</v>
      </c>
      <c r="B16" s="48" t="s">
        <v>150</v>
      </c>
    </row>
    <row r="17" spans="1:2" x14ac:dyDescent="0.25">
      <c r="A17" t="s">
        <v>299</v>
      </c>
      <c r="B17" s="47" t="s">
        <v>293</v>
      </c>
    </row>
    <row r="18" spans="1:2" x14ac:dyDescent="0.25">
      <c r="A18" t="s">
        <v>299</v>
      </c>
      <c r="B18" s="48" t="s">
        <v>151</v>
      </c>
    </row>
    <row r="19" spans="1:2" x14ac:dyDescent="0.25">
      <c r="A19" t="s">
        <v>299</v>
      </c>
      <c r="B19" s="48" t="s">
        <v>152</v>
      </c>
    </row>
    <row r="20" spans="1:2" x14ac:dyDescent="0.25">
      <c r="A20" t="s">
        <v>299</v>
      </c>
      <c r="B20" s="48" t="s">
        <v>153</v>
      </c>
    </row>
    <row r="21" spans="1:2" x14ac:dyDescent="0.25">
      <c r="A21" t="s">
        <v>299</v>
      </c>
      <c r="B21" s="48" t="s">
        <v>154</v>
      </c>
    </row>
    <row r="22" spans="1:2" x14ac:dyDescent="0.25">
      <c r="A22" t="s">
        <v>299</v>
      </c>
      <c r="B22" s="47" t="s">
        <v>294</v>
      </c>
    </row>
    <row r="23" spans="1:2" x14ac:dyDescent="0.25">
      <c r="A23" t="s">
        <v>299</v>
      </c>
      <c r="B23" s="48" t="s">
        <v>155</v>
      </c>
    </row>
    <row r="24" spans="1:2" x14ac:dyDescent="0.25">
      <c r="A24" t="s">
        <v>299</v>
      </c>
      <c r="B24" s="48" t="s">
        <v>156</v>
      </c>
    </row>
    <row r="25" spans="1:2" x14ac:dyDescent="0.25">
      <c r="A25" t="s">
        <v>299</v>
      </c>
      <c r="B25" s="48" t="s">
        <v>157</v>
      </c>
    </row>
    <row r="26" spans="1:2" x14ac:dyDescent="0.25">
      <c r="A26" t="s">
        <v>299</v>
      </c>
      <c r="B26" s="49" t="s">
        <v>158</v>
      </c>
    </row>
    <row r="27" spans="1:2" x14ac:dyDescent="0.25">
      <c r="A27" t="s">
        <v>299</v>
      </c>
      <c r="B27" s="48" t="s">
        <v>159</v>
      </c>
    </row>
    <row r="28" spans="1:2" x14ac:dyDescent="0.25">
      <c r="A28" t="s">
        <v>299</v>
      </c>
      <c r="B28" s="48" t="s">
        <v>160</v>
      </c>
    </row>
    <row r="29" spans="1:2" x14ac:dyDescent="0.25">
      <c r="A29" t="s">
        <v>299</v>
      </c>
      <c r="B29" s="47" t="s">
        <v>162</v>
      </c>
    </row>
    <row r="30" spans="1:2" x14ac:dyDescent="0.25">
      <c r="A30" t="s">
        <v>299</v>
      </c>
      <c r="B30" s="47" t="s">
        <v>909</v>
      </c>
    </row>
    <row r="31" spans="1:2" x14ac:dyDescent="0.25">
      <c r="A31" t="s">
        <v>299</v>
      </c>
      <c r="B31" s="48" t="s">
        <v>164</v>
      </c>
    </row>
    <row r="32" spans="1:2" x14ac:dyDescent="0.25">
      <c r="A32" t="s">
        <v>299</v>
      </c>
      <c r="B32" s="48" t="s">
        <v>167</v>
      </c>
    </row>
    <row r="33" spans="1:2" x14ac:dyDescent="0.25">
      <c r="A33" t="s">
        <v>299</v>
      </c>
      <c r="B33" s="48" t="s">
        <v>168</v>
      </c>
    </row>
    <row r="34" spans="1:2" x14ac:dyDescent="0.25">
      <c r="A34" t="s">
        <v>299</v>
      </c>
      <c r="B34" s="48" t="s">
        <v>169</v>
      </c>
    </row>
    <row r="35" spans="1:2" x14ac:dyDescent="0.25">
      <c r="A35" t="s">
        <v>299</v>
      </c>
      <c r="B35" s="48" t="s">
        <v>171</v>
      </c>
    </row>
    <row r="36" spans="1:2" x14ac:dyDescent="0.25">
      <c r="A36" t="s">
        <v>299</v>
      </c>
      <c r="B36" s="48" t="s">
        <v>172</v>
      </c>
    </row>
    <row r="37" spans="1:2" x14ac:dyDescent="0.25">
      <c r="A37" t="s">
        <v>299</v>
      </c>
      <c r="B37" s="48" t="s">
        <v>173</v>
      </c>
    </row>
    <row r="38" spans="1:2" x14ac:dyDescent="0.25">
      <c r="A38" t="s">
        <v>299</v>
      </c>
      <c r="B38" s="48" t="s">
        <v>175</v>
      </c>
    </row>
    <row r="39" spans="1:2" x14ac:dyDescent="0.25">
      <c r="A39" t="s">
        <v>299</v>
      </c>
      <c r="B39" s="49" t="s">
        <v>176</v>
      </c>
    </row>
    <row r="40" spans="1:2" x14ac:dyDescent="0.25">
      <c r="B40" s="46" t="s">
        <v>178</v>
      </c>
    </row>
    <row r="41" spans="1:2" x14ac:dyDescent="0.25">
      <c r="A41" t="s">
        <v>298</v>
      </c>
      <c r="B41" s="48" t="s">
        <v>179</v>
      </c>
    </row>
    <row r="42" spans="1:2" x14ac:dyDescent="0.25">
      <c r="A42" t="s">
        <v>298</v>
      </c>
      <c r="B42" s="48" t="s">
        <v>180</v>
      </c>
    </row>
    <row r="43" spans="1:2" x14ac:dyDescent="0.25">
      <c r="A43" t="s">
        <v>298</v>
      </c>
      <c r="B43" s="48" t="s">
        <v>181</v>
      </c>
    </row>
    <row r="44" spans="1:2" x14ac:dyDescent="0.25">
      <c r="A44" t="s">
        <v>298</v>
      </c>
      <c r="B44" s="48" t="s">
        <v>182</v>
      </c>
    </row>
    <row r="45" spans="1:2" x14ac:dyDescent="0.25">
      <c r="A45" t="s">
        <v>298</v>
      </c>
      <c r="B45" s="48" t="s">
        <v>184</v>
      </c>
    </row>
    <row r="46" spans="1:2" x14ac:dyDescent="0.25">
      <c r="A46" t="s">
        <v>298</v>
      </c>
      <c r="B46" s="48" t="s">
        <v>185</v>
      </c>
    </row>
    <row r="47" spans="1:2" x14ac:dyDescent="0.25">
      <c r="A47" t="s">
        <v>298</v>
      </c>
      <c r="B47" s="48" t="s">
        <v>186</v>
      </c>
    </row>
    <row r="48" spans="1:2" x14ac:dyDescent="0.25">
      <c r="A48" t="s">
        <v>298</v>
      </c>
      <c r="B48" s="48" t="s">
        <v>187</v>
      </c>
    </row>
    <row r="49" spans="1:2" x14ac:dyDescent="0.25">
      <c r="A49" t="s">
        <v>298</v>
      </c>
      <c r="B49" s="48" t="s">
        <v>188</v>
      </c>
    </row>
    <row r="50" spans="1:2" x14ac:dyDescent="0.25">
      <c r="A50" t="s">
        <v>298</v>
      </c>
      <c r="B50" s="48" t="s">
        <v>189</v>
      </c>
    </row>
    <row r="51" spans="1:2" x14ac:dyDescent="0.25">
      <c r="A51" t="s">
        <v>298</v>
      </c>
      <c r="B51" s="48" t="s">
        <v>190</v>
      </c>
    </row>
    <row r="52" spans="1:2" ht="22.5" x14ac:dyDescent="0.25">
      <c r="A52" t="s">
        <v>298</v>
      </c>
      <c r="B52" s="47" t="s">
        <v>191</v>
      </c>
    </row>
    <row r="53" spans="1:2" x14ac:dyDescent="0.25">
      <c r="A53" t="s">
        <v>298</v>
      </c>
      <c r="B53" s="47" t="s">
        <v>192</v>
      </c>
    </row>
    <row r="54" spans="1:2" x14ac:dyDescent="0.25">
      <c r="A54" t="s">
        <v>298</v>
      </c>
      <c r="B54" s="48" t="s">
        <v>195</v>
      </c>
    </row>
    <row r="55" spans="1:2" x14ac:dyDescent="0.25">
      <c r="A55" t="s">
        <v>298</v>
      </c>
      <c r="B55" s="48" t="s">
        <v>196</v>
      </c>
    </row>
    <row r="56" spans="1:2" x14ac:dyDescent="0.25">
      <c r="B56" s="46" t="s">
        <v>197</v>
      </c>
    </row>
    <row r="57" spans="1:2" x14ac:dyDescent="0.25">
      <c r="A57" t="s">
        <v>301</v>
      </c>
      <c r="B57" s="47" t="s">
        <v>198</v>
      </c>
    </row>
    <row r="58" spans="1:2" x14ac:dyDescent="0.25">
      <c r="A58" t="s">
        <v>301</v>
      </c>
      <c r="B58" s="48" t="s">
        <v>200</v>
      </c>
    </row>
    <row r="59" spans="1:2" x14ac:dyDescent="0.25">
      <c r="B59" s="46" t="s">
        <v>202</v>
      </c>
    </row>
    <row r="60" spans="1:2" x14ac:dyDescent="0.25">
      <c r="A60" t="s">
        <v>300</v>
      </c>
      <c r="B60" s="48" t="s">
        <v>203</v>
      </c>
    </row>
    <row r="61" spans="1:2" x14ac:dyDescent="0.25">
      <c r="A61" t="s">
        <v>300</v>
      </c>
      <c r="B61" s="49" t="s">
        <v>204</v>
      </c>
    </row>
    <row r="62" spans="1:2" x14ac:dyDescent="0.25">
      <c r="B62" s="46" t="s">
        <v>205</v>
      </c>
    </row>
    <row r="63" spans="1:2" x14ac:dyDescent="0.25">
      <c r="A63" t="s">
        <v>302</v>
      </c>
      <c r="B63" s="48" t="s">
        <v>206</v>
      </c>
    </row>
    <row r="64" spans="1:2" ht="22.5" x14ac:dyDescent="0.25">
      <c r="A64" t="s">
        <v>302</v>
      </c>
      <c r="B64" s="47" t="s">
        <v>207</v>
      </c>
    </row>
    <row r="65" spans="1:2" x14ac:dyDescent="0.25">
      <c r="A65" t="s">
        <v>302</v>
      </c>
      <c r="B65" s="48" t="s">
        <v>208</v>
      </c>
    </row>
    <row r="66" spans="1:2" x14ac:dyDescent="0.25">
      <c r="A66" t="s">
        <v>302</v>
      </c>
      <c r="B66" s="48" t="s">
        <v>210</v>
      </c>
    </row>
    <row r="67" spans="1:2" x14ac:dyDescent="0.25">
      <c r="A67" t="s">
        <v>302</v>
      </c>
      <c r="B67" s="48" t="s">
        <v>92</v>
      </c>
    </row>
    <row r="68" spans="1:2" x14ac:dyDescent="0.25">
      <c r="A68" t="s">
        <v>302</v>
      </c>
      <c r="B68" s="48" t="s">
        <v>213</v>
      </c>
    </row>
    <row r="69" spans="1:2" x14ac:dyDescent="0.25">
      <c r="A69" t="s">
        <v>302</v>
      </c>
      <c r="B69" s="48" t="s">
        <v>214</v>
      </c>
    </row>
    <row r="70" spans="1:2" x14ac:dyDescent="0.25">
      <c r="A70" t="s">
        <v>302</v>
      </c>
      <c r="B70" s="48" t="s">
        <v>216</v>
      </c>
    </row>
    <row r="71" spans="1:2" x14ac:dyDescent="0.25">
      <c r="A71" t="s">
        <v>302</v>
      </c>
      <c r="B71" s="48" t="s">
        <v>218</v>
      </c>
    </row>
    <row r="72" spans="1:2" x14ac:dyDescent="0.25">
      <c r="A72" t="s">
        <v>302</v>
      </c>
      <c r="B72" s="48" t="s">
        <v>219</v>
      </c>
    </row>
    <row r="73" spans="1:2" x14ac:dyDescent="0.25">
      <c r="A73" t="s">
        <v>302</v>
      </c>
      <c r="B73" s="48" t="s">
        <v>220</v>
      </c>
    </row>
    <row r="74" spans="1:2" x14ac:dyDescent="0.25">
      <c r="A74" t="s">
        <v>302</v>
      </c>
      <c r="B74" s="48" t="s">
        <v>221</v>
      </c>
    </row>
    <row r="75" spans="1:2" x14ac:dyDescent="0.25">
      <c r="A75" t="s">
        <v>302</v>
      </c>
      <c r="B75" s="48" t="s">
        <v>223</v>
      </c>
    </row>
    <row r="76" spans="1:2" x14ac:dyDescent="0.25">
      <c r="A76" t="s">
        <v>302</v>
      </c>
      <c r="B76" s="48" t="s">
        <v>224</v>
      </c>
    </row>
    <row r="77" spans="1:2" ht="22.5" x14ac:dyDescent="0.25">
      <c r="A77" t="s">
        <v>302</v>
      </c>
      <c r="B77" s="47" t="s">
        <v>225</v>
      </c>
    </row>
    <row r="78" spans="1:2" x14ac:dyDescent="0.25">
      <c r="A78" t="s">
        <v>302</v>
      </c>
      <c r="B78" s="48" t="s">
        <v>226</v>
      </c>
    </row>
    <row r="79" spans="1:2" x14ac:dyDescent="0.25">
      <c r="A79" t="s">
        <v>302</v>
      </c>
      <c r="B79" s="49" t="s">
        <v>227</v>
      </c>
    </row>
    <row r="80" spans="1:2" x14ac:dyDescent="0.25">
      <c r="B80" s="46" t="s">
        <v>228</v>
      </c>
    </row>
    <row r="81" spans="1:2" x14ac:dyDescent="0.25">
      <c r="A81" t="s">
        <v>303</v>
      </c>
      <c r="B81" s="48" t="s">
        <v>116</v>
      </c>
    </row>
    <row r="82" spans="1:2" x14ac:dyDescent="0.25">
      <c r="A82" t="s">
        <v>303</v>
      </c>
      <c r="B82" s="48" t="s">
        <v>229</v>
      </c>
    </row>
    <row r="83" spans="1:2" x14ac:dyDescent="0.25">
      <c r="A83" t="s">
        <v>303</v>
      </c>
      <c r="B83" s="48" t="s">
        <v>230</v>
      </c>
    </row>
    <row r="84" spans="1:2" x14ac:dyDescent="0.25">
      <c r="A84" t="s">
        <v>303</v>
      </c>
      <c r="B84" s="48" t="s">
        <v>105</v>
      </c>
    </row>
    <row r="85" spans="1:2" x14ac:dyDescent="0.25">
      <c r="A85" t="s">
        <v>303</v>
      </c>
      <c r="B85" s="48" t="s">
        <v>231</v>
      </c>
    </row>
    <row r="86" spans="1:2" x14ac:dyDescent="0.25">
      <c r="A86" t="s">
        <v>303</v>
      </c>
      <c r="B86" s="48" t="s">
        <v>232</v>
      </c>
    </row>
    <row r="87" spans="1:2" x14ac:dyDescent="0.25">
      <c r="A87" t="s">
        <v>303</v>
      </c>
      <c r="B87" s="48" t="s">
        <v>233</v>
      </c>
    </row>
    <row r="88" spans="1:2" x14ac:dyDescent="0.25">
      <c r="A88" t="s">
        <v>303</v>
      </c>
      <c r="B88" s="48" t="s">
        <v>234</v>
      </c>
    </row>
    <row r="89" spans="1:2" x14ac:dyDescent="0.25">
      <c r="A89" t="s">
        <v>303</v>
      </c>
      <c r="B89" s="48" t="s">
        <v>110</v>
      </c>
    </row>
    <row r="90" spans="1:2" x14ac:dyDescent="0.25">
      <c r="A90" t="s">
        <v>303</v>
      </c>
      <c r="B90" s="47" t="s">
        <v>295</v>
      </c>
    </row>
    <row r="91" spans="1:2" x14ac:dyDescent="0.25">
      <c r="A91" t="s">
        <v>303</v>
      </c>
      <c r="B91" s="48" t="s">
        <v>235</v>
      </c>
    </row>
    <row r="92" spans="1:2" x14ac:dyDescent="0.25">
      <c r="A92" t="s">
        <v>303</v>
      </c>
      <c r="B92" s="48" t="s">
        <v>236</v>
      </c>
    </row>
    <row r="93" spans="1:2" x14ac:dyDescent="0.25">
      <c r="A93" t="s">
        <v>303</v>
      </c>
      <c r="B93" s="48" t="s">
        <v>237</v>
      </c>
    </row>
    <row r="94" spans="1:2" x14ac:dyDescent="0.25">
      <c r="A94" t="s">
        <v>303</v>
      </c>
      <c r="B94" s="48" t="s">
        <v>238</v>
      </c>
    </row>
    <row r="95" spans="1:2" x14ac:dyDescent="0.25">
      <c r="A95" t="s">
        <v>303</v>
      </c>
      <c r="B95" s="48" t="s">
        <v>239</v>
      </c>
    </row>
    <row r="96" spans="1:2" x14ac:dyDescent="0.25">
      <c r="A96" t="s">
        <v>303</v>
      </c>
      <c r="B96" s="48" t="s">
        <v>102</v>
      </c>
    </row>
    <row r="97" spans="1:2" x14ac:dyDescent="0.25">
      <c r="A97" t="s">
        <v>303</v>
      </c>
      <c r="B97" s="50" t="s">
        <v>100</v>
      </c>
    </row>
    <row r="98" spans="1:2" x14ac:dyDescent="0.25">
      <c r="A98" t="s">
        <v>303</v>
      </c>
      <c r="B98" s="48" t="s">
        <v>97</v>
      </c>
    </row>
    <row r="99" spans="1:2" x14ac:dyDescent="0.25">
      <c r="A99" t="s">
        <v>303</v>
      </c>
      <c r="B99" s="47" t="s">
        <v>241</v>
      </c>
    </row>
    <row r="100" spans="1:2" x14ac:dyDescent="0.25">
      <c r="A100" t="s">
        <v>303</v>
      </c>
      <c r="B100" s="48" t="s">
        <v>242</v>
      </c>
    </row>
    <row r="101" spans="1:2" x14ac:dyDescent="0.25">
      <c r="A101" t="s">
        <v>303</v>
      </c>
      <c r="B101" s="48" t="s">
        <v>90</v>
      </c>
    </row>
    <row r="102" spans="1:2" x14ac:dyDescent="0.25">
      <c r="A102" t="s">
        <v>303</v>
      </c>
      <c r="B102" s="48" t="s">
        <v>103</v>
      </c>
    </row>
    <row r="103" spans="1:2" x14ac:dyDescent="0.25">
      <c r="A103" t="s">
        <v>303</v>
      </c>
      <c r="B103" s="48" t="s">
        <v>251</v>
      </c>
    </row>
    <row r="104" spans="1:2" x14ac:dyDescent="0.25">
      <c r="A104" t="s">
        <v>303</v>
      </c>
      <c r="B104" s="48" t="s">
        <v>252</v>
      </c>
    </row>
    <row r="105" spans="1:2" x14ac:dyDescent="0.25">
      <c r="A105" t="s">
        <v>303</v>
      </c>
      <c r="B105" s="48" t="s">
        <v>253</v>
      </c>
    </row>
    <row r="106" spans="1:2" ht="22.5" x14ac:dyDescent="0.25">
      <c r="A106" t="s">
        <v>303</v>
      </c>
      <c r="B106" s="47" t="s">
        <v>254</v>
      </c>
    </row>
    <row r="107" spans="1:2" x14ac:dyDescent="0.25">
      <c r="A107" t="s">
        <v>303</v>
      </c>
      <c r="B107" s="48" t="s">
        <v>255</v>
      </c>
    </row>
    <row r="108" spans="1:2" x14ac:dyDescent="0.25">
      <c r="A108" t="s">
        <v>303</v>
      </c>
      <c r="B108" s="48" t="s">
        <v>256</v>
      </c>
    </row>
    <row r="109" spans="1:2" x14ac:dyDescent="0.25">
      <c r="A109" t="s">
        <v>303</v>
      </c>
      <c r="B109" s="48" t="s">
        <v>257</v>
      </c>
    </row>
    <row r="110" spans="1:2" x14ac:dyDescent="0.25">
      <c r="A110" t="s">
        <v>303</v>
      </c>
      <c r="B110" s="48" t="s">
        <v>258</v>
      </c>
    </row>
    <row r="111" spans="1:2" x14ac:dyDescent="0.25">
      <c r="A111" t="s">
        <v>303</v>
      </c>
      <c r="B111" s="49" t="s">
        <v>91</v>
      </c>
    </row>
    <row r="112" spans="1:2" x14ac:dyDescent="0.25">
      <c r="A112" t="s">
        <v>303</v>
      </c>
      <c r="B112" s="48" t="s">
        <v>266</v>
      </c>
    </row>
    <row r="113" spans="1:2" x14ac:dyDescent="0.25">
      <c r="A113" t="s">
        <v>303</v>
      </c>
      <c r="B113" s="48" t="s">
        <v>267</v>
      </c>
    </row>
    <row r="114" spans="1:2" x14ac:dyDescent="0.25">
      <c r="A114" t="s">
        <v>303</v>
      </c>
      <c r="B114" s="48" t="s">
        <v>108</v>
      </c>
    </row>
    <row r="115" spans="1:2" x14ac:dyDescent="0.25">
      <c r="A115" t="s">
        <v>303</v>
      </c>
      <c r="B115" s="48" t="s">
        <v>268</v>
      </c>
    </row>
    <row r="116" spans="1:2" x14ac:dyDescent="0.25">
      <c r="A116" t="s">
        <v>303</v>
      </c>
      <c r="B116" s="47" t="s">
        <v>106</v>
      </c>
    </row>
    <row r="117" spans="1:2" x14ac:dyDescent="0.25">
      <c r="A117" t="s">
        <v>303</v>
      </c>
      <c r="B117" s="48" t="s">
        <v>96</v>
      </c>
    </row>
    <row r="118" spans="1:2" x14ac:dyDescent="0.25">
      <c r="A118" t="s">
        <v>303</v>
      </c>
      <c r="B118" s="47" t="s">
        <v>269</v>
      </c>
    </row>
    <row r="119" spans="1:2" x14ac:dyDescent="0.25">
      <c r="A119" t="s">
        <v>303</v>
      </c>
      <c r="B119" s="47" t="s">
        <v>296</v>
      </c>
    </row>
    <row r="120" spans="1:2" x14ac:dyDescent="0.25">
      <c r="A120" t="s">
        <v>303</v>
      </c>
      <c r="B120" s="48" t="s">
        <v>274</v>
      </c>
    </row>
    <row r="121" spans="1:2" x14ac:dyDescent="0.25">
      <c r="A121" t="s">
        <v>303</v>
      </c>
      <c r="B121" s="48" t="s">
        <v>94</v>
      </c>
    </row>
    <row r="122" spans="1:2" x14ac:dyDescent="0.25">
      <c r="A122" t="s">
        <v>303</v>
      </c>
      <c r="B122" s="48" t="s">
        <v>275</v>
      </c>
    </row>
    <row r="123" spans="1:2" x14ac:dyDescent="0.25">
      <c r="A123" t="s">
        <v>303</v>
      </c>
      <c r="B123" s="48" t="s">
        <v>276</v>
      </c>
    </row>
    <row r="124" spans="1:2" x14ac:dyDescent="0.25">
      <c r="A124" t="s">
        <v>303</v>
      </c>
      <c r="B124" s="48" t="s">
        <v>277</v>
      </c>
    </row>
    <row r="125" spans="1:2" x14ac:dyDescent="0.25">
      <c r="A125" t="s">
        <v>303</v>
      </c>
      <c r="B125" s="48" t="s">
        <v>278</v>
      </c>
    </row>
    <row r="126" spans="1:2" x14ac:dyDescent="0.25">
      <c r="A126" t="s">
        <v>303</v>
      </c>
      <c r="B126" s="48" t="s">
        <v>279</v>
      </c>
    </row>
    <row r="127" spans="1:2" x14ac:dyDescent="0.25">
      <c r="A127" t="s">
        <v>303</v>
      </c>
      <c r="B127" s="49" t="s">
        <v>280</v>
      </c>
    </row>
    <row r="128" spans="1:2" x14ac:dyDescent="0.25">
      <c r="A128" t="s">
        <v>303</v>
      </c>
      <c r="B128" s="48" t="s">
        <v>281</v>
      </c>
    </row>
    <row r="129" spans="1:2" x14ac:dyDescent="0.25">
      <c r="A129" t="s">
        <v>303</v>
      </c>
      <c r="B129" s="48" t="s">
        <v>282</v>
      </c>
    </row>
    <row r="130" spans="1:2" x14ac:dyDescent="0.25">
      <c r="A130" t="s">
        <v>303</v>
      </c>
      <c r="B130" s="48" t="s">
        <v>283</v>
      </c>
    </row>
    <row r="131" spans="1:2" x14ac:dyDescent="0.25">
      <c r="A131" t="s">
        <v>303</v>
      </c>
      <c r="B131" s="48" t="s">
        <v>284</v>
      </c>
    </row>
    <row r="132" spans="1:2" x14ac:dyDescent="0.25">
      <c r="A132" t="s">
        <v>303</v>
      </c>
      <c r="B132" s="47" t="s">
        <v>285</v>
      </c>
    </row>
    <row r="133" spans="1:2" x14ac:dyDescent="0.25">
      <c r="A133" t="s">
        <v>303</v>
      </c>
      <c r="B133" s="48" t="s">
        <v>286</v>
      </c>
    </row>
    <row r="134" spans="1:2" x14ac:dyDescent="0.25">
      <c r="A134" t="s">
        <v>303</v>
      </c>
      <c r="B134" s="48" t="s">
        <v>287</v>
      </c>
    </row>
    <row r="135" spans="1:2" x14ac:dyDescent="0.25">
      <c r="A135" t="s">
        <v>303</v>
      </c>
      <c r="B135" s="48" t="s">
        <v>288</v>
      </c>
    </row>
    <row r="136" spans="1:2" x14ac:dyDescent="0.25">
      <c r="A136" t="s">
        <v>303</v>
      </c>
      <c r="B136" s="48" t="s">
        <v>289</v>
      </c>
    </row>
    <row r="137" spans="1:2" x14ac:dyDescent="0.25">
      <c r="A137" t="s">
        <v>303</v>
      </c>
      <c r="B137" s="47" t="s">
        <v>297</v>
      </c>
    </row>
    <row r="138" spans="1:2" x14ac:dyDescent="0.25">
      <c r="A138" t="s">
        <v>303</v>
      </c>
      <c r="B138" s="48" t="s">
        <v>111</v>
      </c>
    </row>
    <row r="139" spans="1:2" ht="15.75" thickBot="1" x14ac:dyDescent="0.3">
      <c r="B139" s="51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S132"/>
  <sheetViews>
    <sheetView showGridLines="0" zoomScaleNormal="100" workbookViewId="0"/>
  </sheetViews>
  <sheetFormatPr baseColWidth="10" defaultRowHeight="15" x14ac:dyDescent="0.25"/>
  <cols>
    <col min="1" max="1" width="38.85546875" customWidth="1"/>
    <col min="3" max="3" width="25.42578125" bestFit="1" customWidth="1"/>
    <col min="5" max="5" width="49.7109375" bestFit="1" customWidth="1"/>
    <col min="9" max="9" width="31.85546875" bestFit="1" customWidth="1"/>
    <col min="10" max="10" width="19" bestFit="1" customWidth="1"/>
    <col min="11" max="11" width="49.7109375" bestFit="1" customWidth="1"/>
    <col min="13" max="13" width="5" customWidth="1"/>
    <col min="14" max="14" width="34.140625" customWidth="1"/>
    <col min="15" max="15" width="19" bestFit="1" customWidth="1"/>
    <col min="16" max="16" width="13.28515625" bestFit="1" customWidth="1"/>
    <col min="17" max="17" width="19.85546875" customWidth="1"/>
    <col min="19" max="19" width="84.28515625" bestFit="1" customWidth="1"/>
  </cols>
  <sheetData>
    <row r="1" spans="1:19" ht="15.75" thickBot="1" x14ac:dyDescent="0.3">
      <c r="A1" s="90" t="s">
        <v>0</v>
      </c>
      <c r="C1" s="52" t="s">
        <v>306</v>
      </c>
      <c r="E1" s="52" t="s">
        <v>86</v>
      </c>
      <c r="I1" s="84" t="s">
        <v>0</v>
      </c>
      <c r="J1" s="85" t="s">
        <v>306</v>
      </c>
      <c r="K1" s="86" t="s">
        <v>305</v>
      </c>
      <c r="M1" s="91" t="s">
        <v>801</v>
      </c>
      <c r="N1" s="92" t="s">
        <v>0</v>
      </c>
      <c r="O1" s="92" t="s">
        <v>306</v>
      </c>
      <c r="P1" s="93" t="s">
        <v>803</v>
      </c>
      <c r="Q1" s="93" t="s">
        <v>802</v>
      </c>
      <c r="S1" s="128" t="s">
        <v>906</v>
      </c>
    </row>
    <row r="2" spans="1:19" ht="18.75" x14ac:dyDescent="0.25">
      <c r="A2" s="94" t="s">
        <v>1</v>
      </c>
      <c r="C2" s="53" t="s">
        <v>307</v>
      </c>
      <c r="E2" s="53" t="s">
        <v>40</v>
      </c>
      <c r="I2" s="70" t="s">
        <v>1</v>
      </c>
      <c r="J2" s="21" t="s">
        <v>307</v>
      </c>
      <c r="K2" s="83" t="s">
        <v>40</v>
      </c>
      <c r="M2" s="56" t="str">
        <f>N2&amp;O2</f>
        <v>4. Gestión de la IntegraciónInicio</v>
      </c>
      <c r="N2" s="95" t="s">
        <v>1</v>
      </c>
      <c r="O2" s="57" t="s">
        <v>307</v>
      </c>
      <c r="P2" s="79" t="s">
        <v>808</v>
      </c>
      <c r="Q2" s="96" t="s">
        <v>774</v>
      </c>
      <c r="S2" s="130" t="s">
        <v>258</v>
      </c>
    </row>
    <row r="3" spans="1:19" ht="18.75" x14ac:dyDescent="0.25">
      <c r="A3" s="94" t="s">
        <v>2</v>
      </c>
      <c r="C3" s="53" t="s">
        <v>308</v>
      </c>
      <c r="E3" s="53" t="s">
        <v>53</v>
      </c>
      <c r="I3" s="61" t="s">
        <v>1</v>
      </c>
      <c r="J3" s="62" t="s">
        <v>308</v>
      </c>
      <c r="K3" s="63" t="s">
        <v>53</v>
      </c>
      <c r="M3" s="61" t="str">
        <f t="shared" ref="M3:M31" si="0">N3&amp;O3</f>
        <v>4. Gestión de la IntegraciónPlaneación</v>
      </c>
      <c r="N3" s="82" t="s">
        <v>1</v>
      </c>
      <c r="O3" s="62" t="s">
        <v>308</v>
      </c>
      <c r="P3" s="62" t="s">
        <v>808</v>
      </c>
      <c r="Q3" s="63" t="s">
        <v>784</v>
      </c>
      <c r="S3" s="130" t="s">
        <v>876</v>
      </c>
    </row>
    <row r="4" spans="1:19" ht="18.75" x14ac:dyDescent="0.25">
      <c r="A4" s="94" t="s">
        <v>3</v>
      </c>
      <c r="C4" s="53" t="s">
        <v>309</v>
      </c>
      <c r="E4" s="53" t="s">
        <v>74</v>
      </c>
      <c r="I4" s="61" t="s">
        <v>1</v>
      </c>
      <c r="J4" s="62" t="s">
        <v>309</v>
      </c>
      <c r="K4" s="63" t="s">
        <v>74</v>
      </c>
      <c r="M4" s="61" t="str">
        <f t="shared" si="0"/>
        <v>4. Gestión de la IntegraciónEjecución</v>
      </c>
      <c r="N4" s="82" t="s">
        <v>1</v>
      </c>
      <c r="O4" s="62" t="s">
        <v>309</v>
      </c>
      <c r="P4" s="62" t="s">
        <v>808</v>
      </c>
      <c r="Q4" s="63" t="s">
        <v>785</v>
      </c>
      <c r="S4" s="129" t="s">
        <v>293</v>
      </c>
    </row>
    <row r="5" spans="1:19" ht="18.75" x14ac:dyDescent="0.25">
      <c r="A5" s="94" t="s">
        <v>4</v>
      </c>
      <c r="C5" s="53" t="s">
        <v>310</v>
      </c>
      <c r="E5" s="53" t="s">
        <v>54</v>
      </c>
      <c r="I5" s="61" t="s">
        <v>1</v>
      </c>
      <c r="J5" s="62" t="s">
        <v>309</v>
      </c>
      <c r="K5" s="63" t="s">
        <v>54</v>
      </c>
      <c r="M5" s="61" t="str">
        <f t="shared" si="0"/>
        <v>4. Gestión de la IntegraciónMonitoreo y Control</v>
      </c>
      <c r="N5" s="82" t="s">
        <v>1</v>
      </c>
      <c r="O5" s="62" t="s">
        <v>310</v>
      </c>
      <c r="P5" s="62" t="s">
        <v>808</v>
      </c>
      <c r="Q5" s="63" t="s">
        <v>786</v>
      </c>
      <c r="S5" s="130" t="s">
        <v>837</v>
      </c>
    </row>
    <row r="6" spans="1:19" ht="19.5" thickBot="1" x14ac:dyDescent="0.3">
      <c r="A6" s="94" t="s">
        <v>5</v>
      </c>
      <c r="C6" s="54" t="s">
        <v>311</v>
      </c>
      <c r="E6" s="53" t="s">
        <v>75</v>
      </c>
      <c r="I6" s="61" t="s">
        <v>1</v>
      </c>
      <c r="J6" s="62" t="s">
        <v>310</v>
      </c>
      <c r="K6" s="63" t="s">
        <v>75</v>
      </c>
      <c r="M6" s="61" t="str">
        <f t="shared" si="0"/>
        <v>4. Gestión de la IntegraciónCierre</v>
      </c>
      <c r="N6" s="82" t="s">
        <v>1</v>
      </c>
      <c r="O6" s="62" t="s">
        <v>311</v>
      </c>
      <c r="P6" s="62" t="s">
        <v>808</v>
      </c>
      <c r="Q6" s="63" t="s">
        <v>787</v>
      </c>
      <c r="S6" s="130" t="s">
        <v>849</v>
      </c>
    </row>
    <row r="7" spans="1:19" ht="18.75" x14ac:dyDescent="0.25">
      <c r="A7" s="94" t="s">
        <v>6</v>
      </c>
      <c r="E7" s="53" t="s">
        <v>55</v>
      </c>
      <c r="I7" s="61" t="s">
        <v>1</v>
      </c>
      <c r="J7" s="62" t="s">
        <v>310</v>
      </c>
      <c r="K7" s="63" t="s">
        <v>55</v>
      </c>
      <c r="M7" s="61" t="str">
        <f t="shared" si="0"/>
        <v>5. Gestión del AlcancePlaneación</v>
      </c>
      <c r="N7" s="82" t="s">
        <v>2</v>
      </c>
      <c r="O7" s="62" t="s">
        <v>308</v>
      </c>
      <c r="P7" s="62" t="s">
        <v>809</v>
      </c>
      <c r="Q7" s="63" t="s">
        <v>788</v>
      </c>
      <c r="S7" s="129" t="s">
        <v>865</v>
      </c>
    </row>
    <row r="8" spans="1:19" ht="15" customHeight="1" x14ac:dyDescent="0.25">
      <c r="A8" s="94" t="s">
        <v>7</v>
      </c>
      <c r="E8" s="53" t="s">
        <v>56</v>
      </c>
      <c r="I8" s="61" t="s">
        <v>1</v>
      </c>
      <c r="J8" s="62" t="s">
        <v>311</v>
      </c>
      <c r="K8" s="63" t="s">
        <v>56</v>
      </c>
      <c r="M8" s="61" t="str">
        <f t="shared" si="0"/>
        <v>5. Gestión del AlcanceMonitoreo y Control</v>
      </c>
      <c r="N8" s="82" t="s">
        <v>2</v>
      </c>
      <c r="O8" s="62" t="s">
        <v>310</v>
      </c>
      <c r="P8" s="62" t="s">
        <v>809</v>
      </c>
      <c r="Q8" s="63" t="s">
        <v>789</v>
      </c>
      <c r="S8" s="130" t="s">
        <v>840</v>
      </c>
    </row>
    <row r="9" spans="1:19" ht="18.75" x14ac:dyDescent="0.25">
      <c r="A9" s="94" t="s">
        <v>8</v>
      </c>
      <c r="E9" s="53" t="s">
        <v>93</v>
      </c>
      <c r="I9" s="61" t="s">
        <v>2</v>
      </c>
      <c r="J9" s="62" t="s">
        <v>308</v>
      </c>
      <c r="K9" s="63" t="s">
        <v>76</v>
      </c>
      <c r="M9" s="61" t="str">
        <f t="shared" si="0"/>
        <v>6. Gestión del CronogramaPlaneación</v>
      </c>
      <c r="N9" s="82" t="s">
        <v>3</v>
      </c>
      <c r="O9" s="62" t="s">
        <v>308</v>
      </c>
      <c r="P9" s="62" t="s">
        <v>810</v>
      </c>
      <c r="Q9" s="63" t="s">
        <v>790</v>
      </c>
      <c r="S9" s="130" t="s">
        <v>854</v>
      </c>
    </row>
    <row r="10" spans="1:19" ht="18.75" x14ac:dyDescent="0.25">
      <c r="A10" s="94" t="s">
        <v>9</v>
      </c>
      <c r="E10" s="134" t="s">
        <v>77</v>
      </c>
      <c r="I10" s="61" t="s">
        <v>2</v>
      </c>
      <c r="J10" s="62" t="s">
        <v>308</v>
      </c>
      <c r="K10" s="63" t="s">
        <v>77</v>
      </c>
      <c r="M10" s="61" t="str">
        <f t="shared" si="0"/>
        <v>6. Gestión del CronogramaMonitoreo y Control</v>
      </c>
      <c r="N10" s="82" t="s">
        <v>3</v>
      </c>
      <c r="O10" s="62" t="s">
        <v>310</v>
      </c>
      <c r="P10" s="62" t="s">
        <v>810</v>
      </c>
      <c r="Q10" s="63" t="s">
        <v>791</v>
      </c>
      <c r="S10" s="131" t="s">
        <v>843</v>
      </c>
    </row>
    <row r="11" spans="1:19" ht="19.5" thickBot="1" x14ac:dyDescent="0.3">
      <c r="A11" s="97" t="s">
        <v>10</v>
      </c>
      <c r="E11" s="53" t="s">
        <v>95</v>
      </c>
      <c r="I11" s="61" t="s">
        <v>2</v>
      </c>
      <c r="J11" s="62" t="s">
        <v>308</v>
      </c>
      <c r="K11" s="63" t="s">
        <v>78</v>
      </c>
      <c r="M11" s="61" t="str">
        <f t="shared" si="0"/>
        <v>7. Gestión de los CostosPlaneación</v>
      </c>
      <c r="N11" s="82" t="s">
        <v>4</v>
      </c>
      <c r="O11" s="62" t="s">
        <v>308</v>
      </c>
      <c r="P11" s="62" t="s">
        <v>811</v>
      </c>
      <c r="Q11" s="63" t="s">
        <v>792</v>
      </c>
      <c r="S11" s="130" t="s">
        <v>851</v>
      </c>
    </row>
    <row r="12" spans="1:19" ht="18.75" x14ac:dyDescent="0.25">
      <c r="E12" s="53" t="s">
        <v>37</v>
      </c>
      <c r="I12" s="61" t="s">
        <v>2</v>
      </c>
      <c r="J12" s="62" t="s">
        <v>308</v>
      </c>
      <c r="K12" s="63" t="s">
        <v>37</v>
      </c>
      <c r="M12" s="61" t="str">
        <f t="shared" si="0"/>
        <v>7. Gestión de los CostosMonitoreo y Control</v>
      </c>
      <c r="N12" s="82" t="s">
        <v>4</v>
      </c>
      <c r="O12" s="62" t="s">
        <v>310</v>
      </c>
      <c r="P12" s="62" t="s">
        <v>811</v>
      </c>
      <c r="Q12" s="63" t="s">
        <v>793</v>
      </c>
      <c r="S12" s="130" t="s">
        <v>898</v>
      </c>
    </row>
    <row r="13" spans="1:19" ht="18.75" x14ac:dyDescent="0.25">
      <c r="E13" s="53" t="s">
        <v>57</v>
      </c>
      <c r="I13" s="61" t="s">
        <v>2</v>
      </c>
      <c r="J13" s="62" t="s">
        <v>310</v>
      </c>
      <c r="K13" s="63" t="s">
        <v>57</v>
      </c>
      <c r="M13" s="61" t="str">
        <f t="shared" si="0"/>
        <v>8. Gestión de la CalidadPlaneación</v>
      </c>
      <c r="N13" s="82" t="s">
        <v>5</v>
      </c>
      <c r="O13" s="62" t="s">
        <v>308</v>
      </c>
      <c r="P13" s="62" t="s">
        <v>812</v>
      </c>
      <c r="Q13" s="63" t="s">
        <v>794</v>
      </c>
      <c r="S13" s="130" t="s">
        <v>845</v>
      </c>
    </row>
    <row r="14" spans="1:19" ht="18.75" x14ac:dyDescent="0.25">
      <c r="E14" s="53" t="s">
        <v>58</v>
      </c>
      <c r="I14" s="61" t="s">
        <v>2</v>
      </c>
      <c r="J14" s="62" t="s">
        <v>310</v>
      </c>
      <c r="K14" s="63" t="s">
        <v>58</v>
      </c>
      <c r="M14" s="61" t="str">
        <f t="shared" si="0"/>
        <v>8. Gestión de la CalidadEjecución</v>
      </c>
      <c r="N14" s="82" t="s">
        <v>5</v>
      </c>
      <c r="O14" s="62" t="s">
        <v>309</v>
      </c>
      <c r="P14" s="62" t="s">
        <v>812</v>
      </c>
      <c r="Q14" s="63" t="s">
        <v>795</v>
      </c>
      <c r="S14" s="130" t="s">
        <v>847</v>
      </c>
    </row>
    <row r="15" spans="1:19" ht="18.75" x14ac:dyDescent="0.25">
      <c r="E15" s="53" t="s">
        <v>98</v>
      </c>
      <c r="I15" s="61" t="s">
        <v>3</v>
      </c>
      <c r="J15" s="62" t="s">
        <v>308</v>
      </c>
      <c r="K15" s="63" t="s">
        <v>79</v>
      </c>
      <c r="M15" s="61" t="str">
        <f t="shared" si="0"/>
        <v>8. Gestión de la CalidadMonitoreo y Control</v>
      </c>
      <c r="N15" s="82" t="s">
        <v>5</v>
      </c>
      <c r="O15" s="62" t="s">
        <v>310</v>
      </c>
      <c r="P15" s="62" t="s">
        <v>812</v>
      </c>
      <c r="Q15" s="63" t="s">
        <v>796</v>
      </c>
      <c r="S15" s="130" t="s">
        <v>878</v>
      </c>
    </row>
    <row r="16" spans="1:19" ht="18.75" x14ac:dyDescent="0.25">
      <c r="E16" s="53" t="s">
        <v>99</v>
      </c>
      <c r="I16" s="61" t="s">
        <v>3</v>
      </c>
      <c r="J16" s="62" t="s">
        <v>308</v>
      </c>
      <c r="K16" s="63" t="s">
        <v>80</v>
      </c>
      <c r="M16" s="61" t="str">
        <f t="shared" si="0"/>
        <v>9. Gestión de los RecursosPlaneación</v>
      </c>
      <c r="N16" s="62" t="s">
        <v>6</v>
      </c>
      <c r="O16" s="62" t="s">
        <v>308</v>
      </c>
      <c r="P16" s="80" t="s">
        <v>813</v>
      </c>
      <c r="Q16" s="63" t="s">
        <v>814</v>
      </c>
      <c r="S16" s="130" t="s">
        <v>160</v>
      </c>
    </row>
    <row r="17" spans="5:19" ht="18.75" x14ac:dyDescent="0.25">
      <c r="E17" s="53" t="s">
        <v>81</v>
      </c>
      <c r="I17" s="61" t="s">
        <v>3</v>
      </c>
      <c r="J17" s="62" t="s">
        <v>308</v>
      </c>
      <c r="K17" s="63" t="s">
        <v>81</v>
      </c>
      <c r="M17" s="61" t="str">
        <f t="shared" si="0"/>
        <v>9. Gestión de los RecursosEjecución</v>
      </c>
      <c r="N17" s="62" t="s">
        <v>6</v>
      </c>
      <c r="O17" s="62" t="s">
        <v>309</v>
      </c>
      <c r="P17" s="62" t="s">
        <v>813</v>
      </c>
      <c r="Q17" s="63" t="s">
        <v>815</v>
      </c>
      <c r="S17" s="130" t="s">
        <v>899</v>
      </c>
    </row>
    <row r="18" spans="5:19" ht="18.75" x14ac:dyDescent="0.25">
      <c r="E18" s="53" t="s">
        <v>82</v>
      </c>
      <c r="I18" s="61" t="s">
        <v>3</v>
      </c>
      <c r="J18" s="62" t="s">
        <v>308</v>
      </c>
      <c r="K18" s="63" t="s">
        <v>82</v>
      </c>
      <c r="M18" s="61" t="str">
        <f t="shared" si="0"/>
        <v>9. Gestión de los RecursosMonitoreo y Control</v>
      </c>
      <c r="N18" s="62" t="s">
        <v>6</v>
      </c>
      <c r="O18" s="62" t="s">
        <v>310</v>
      </c>
      <c r="P18" s="62" t="s">
        <v>813</v>
      </c>
      <c r="Q18" s="63" t="s">
        <v>816</v>
      </c>
      <c r="S18" s="130" t="s">
        <v>850</v>
      </c>
    </row>
    <row r="19" spans="5:19" ht="18.75" x14ac:dyDescent="0.25">
      <c r="E19" s="53" t="s">
        <v>59</v>
      </c>
      <c r="I19" s="61" t="s">
        <v>3</v>
      </c>
      <c r="J19" s="62" t="s">
        <v>308</v>
      </c>
      <c r="K19" s="63" t="s">
        <v>59</v>
      </c>
      <c r="M19" s="61" t="str">
        <f t="shared" si="0"/>
        <v>10. Gestión de las ComunicacionesPlaneación</v>
      </c>
      <c r="N19" s="82" t="s">
        <v>7</v>
      </c>
      <c r="O19" s="62" t="s">
        <v>308</v>
      </c>
      <c r="P19" s="62" t="s">
        <v>804</v>
      </c>
      <c r="Q19" s="63" t="s">
        <v>775</v>
      </c>
      <c r="S19" s="129" t="s">
        <v>908</v>
      </c>
    </row>
    <row r="20" spans="5:19" ht="18.75" x14ac:dyDescent="0.25">
      <c r="E20" s="53" t="s">
        <v>60</v>
      </c>
      <c r="I20" s="61" t="s">
        <v>3</v>
      </c>
      <c r="J20" s="62" t="s">
        <v>310</v>
      </c>
      <c r="K20" s="63" t="s">
        <v>60</v>
      </c>
      <c r="M20" s="61" t="str">
        <f t="shared" si="0"/>
        <v>10. Gestión de las ComunicacionesEjecución</v>
      </c>
      <c r="N20" s="82" t="s">
        <v>7</v>
      </c>
      <c r="O20" s="62" t="s">
        <v>309</v>
      </c>
      <c r="P20" s="62" t="s">
        <v>804</v>
      </c>
      <c r="Q20" s="63" t="s">
        <v>776</v>
      </c>
      <c r="S20" s="130" t="s">
        <v>853</v>
      </c>
    </row>
    <row r="21" spans="5:19" ht="18.75" x14ac:dyDescent="0.25">
      <c r="E21" s="53" t="s">
        <v>101</v>
      </c>
      <c r="I21" s="61" t="s">
        <v>4</v>
      </c>
      <c r="J21" s="62" t="s">
        <v>308</v>
      </c>
      <c r="K21" s="63" t="s">
        <v>83</v>
      </c>
      <c r="M21" s="61" t="str">
        <f t="shared" si="0"/>
        <v>10. Gestión de las ComunicacionesMonitoreo y Control</v>
      </c>
      <c r="N21" s="82" t="s">
        <v>7</v>
      </c>
      <c r="O21" s="62" t="s">
        <v>310</v>
      </c>
      <c r="P21" s="62" t="s">
        <v>804</v>
      </c>
      <c r="Q21" s="63" t="s">
        <v>777</v>
      </c>
      <c r="S21" s="130" t="s">
        <v>175</v>
      </c>
    </row>
    <row r="22" spans="5:19" ht="18.75" x14ac:dyDescent="0.25">
      <c r="E22" s="53" t="s">
        <v>84</v>
      </c>
      <c r="I22" s="61" t="s">
        <v>4</v>
      </c>
      <c r="J22" s="62" t="s">
        <v>308</v>
      </c>
      <c r="K22" s="63" t="s">
        <v>84</v>
      </c>
      <c r="M22" s="61" t="str">
        <f t="shared" si="0"/>
        <v>11. Gestión de los RiesgosPlaneación</v>
      </c>
      <c r="N22" s="82" t="s">
        <v>8</v>
      </c>
      <c r="O22" s="62" t="s">
        <v>308</v>
      </c>
      <c r="P22" s="62" t="s">
        <v>805</v>
      </c>
      <c r="Q22" s="63" t="s">
        <v>778</v>
      </c>
      <c r="S22" s="130" t="s">
        <v>852</v>
      </c>
    </row>
    <row r="23" spans="5:19" ht="18.75" x14ac:dyDescent="0.25">
      <c r="E23" s="53" t="s">
        <v>38</v>
      </c>
      <c r="I23" s="61" t="s">
        <v>4</v>
      </c>
      <c r="J23" s="62" t="s">
        <v>308</v>
      </c>
      <c r="K23" s="63" t="s">
        <v>38</v>
      </c>
      <c r="M23" s="61" t="str">
        <f t="shared" si="0"/>
        <v>11. Gestión de los RiesgosEjecución</v>
      </c>
      <c r="N23" s="82" t="s">
        <v>8</v>
      </c>
      <c r="O23" s="62" t="s">
        <v>309</v>
      </c>
      <c r="P23" s="62" t="s">
        <v>805</v>
      </c>
      <c r="Q23" s="63" t="s">
        <v>779</v>
      </c>
      <c r="S23" s="130" t="s">
        <v>96</v>
      </c>
    </row>
    <row r="24" spans="5:19" ht="18.75" x14ac:dyDescent="0.25">
      <c r="E24" s="53" t="s">
        <v>61</v>
      </c>
      <c r="I24" s="61" t="s">
        <v>4</v>
      </c>
      <c r="J24" s="62" t="s">
        <v>310</v>
      </c>
      <c r="K24" s="63" t="s">
        <v>61</v>
      </c>
      <c r="M24" s="61" t="str">
        <f t="shared" si="0"/>
        <v>11. Gestión de los RiesgosMonitoreo y Control</v>
      </c>
      <c r="N24" s="82" t="s">
        <v>8</v>
      </c>
      <c r="O24" s="62" t="s">
        <v>310</v>
      </c>
      <c r="P24" s="62" t="s">
        <v>805</v>
      </c>
      <c r="Q24" s="63" t="s">
        <v>780</v>
      </c>
      <c r="S24" s="131" t="s">
        <v>841</v>
      </c>
    </row>
    <row r="25" spans="5:19" ht="18.75" x14ac:dyDescent="0.25">
      <c r="E25" s="53" t="s">
        <v>104</v>
      </c>
      <c r="I25" s="61" t="s">
        <v>5</v>
      </c>
      <c r="J25" s="62" t="s">
        <v>308</v>
      </c>
      <c r="K25" s="63" t="s">
        <v>62</v>
      </c>
      <c r="M25" s="61" t="str">
        <f t="shared" si="0"/>
        <v>12. Gestión  de las AdquisicionesPlaneación</v>
      </c>
      <c r="N25" s="82" t="s">
        <v>9</v>
      </c>
      <c r="O25" s="62" t="s">
        <v>308</v>
      </c>
      <c r="P25" s="62" t="s">
        <v>806</v>
      </c>
      <c r="Q25" s="63" t="s">
        <v>781</v>
      </c>
      <c r="S25" s="130" t="s">
        <v>171</v>
      </c>
    </row>
    <row r="26" spans="5:19" ht="18.75" x14ac:dyDescent="0.25">
      <c r="E26" s="53" t="s">
        <v>63</v>
      </c>
      <c r="I26" s="61" t="s">
        <v>5</v>
      </c>
      <c r="J26" s="62" t="s">
        <v>309</v>
      </c>
      <c r="K26" s="63" t="s">
        <v>63</v>
      </c>
      <c r="M26" s="61" t="str">
        <f t="shared" si="0"/>
        <v>12. Gestión  de las AdquisicionesEjecución</v>
      </c>
      <c r="N26" s="82" t="s">
        <v>9</v>
      </c>
      <c r="O26" s="62" t="s">
        <v>309</v>
      </c>
      <c r="P26" s="62" t="s">
        <v>806</v>
      </c>
      <c r="Q26" s="63" t="s">
        <v>782</v>
      </c>
      <c r="S26" s="130" t="s">
        <v>839</v>
      </c>
    </row>
    <row r="27" spans="5:19" ht="18.75" x14ac:dyDescent="0.25">
      <c r="E27" s="53" t="s">
        <v>64</v>
      </c>
      <c r="I27" s="61" t="s">
        <v>5</v>
      </c>
      <c r="J27" s="62" t="s">
        <v>310</v>
      </c>
      <c r="K27" s="63" t="s">
        <v>64</v>
      </c>
      <c r="M27" s="61" t="str">
        <f t="shared" si="0"/>
        <v>12. Gestión  de las AdquisicionesMonitoreo y Control</v>
      </c>
      <c r="N27" s="82" t="s">
        <v>9</v>
      </c>
      <c r="O27" s="62" t="s">
        <v>310</v>
      </c>
      <c r="P27" s="62" t="s">
        <v>806</v>
      </c>
      <c r="Q27" s="63" t="s">
        <v>783</v>
      </c>
      <c r="S27" s="130" t="s">
        <v>108</v>
      </c>
    </row>
    <row r="28" spans="5:19" ht="18.75" x14ac:dyDescent="0.25">
      <c r="E28" s="53" t="s">
        <v>107</v>
      </c>
      <c r="I28" s="61" t="s">
        <v>6</v>
      </c>
      <c r="J28" s="62" t="s">
        <v>308</v>
      </c>
      <c r="K28" s="63" t="s">
        <v>85</v>
      </c>
      <c r="M28" s="61" t="str">
        <f t="shared" si="0"/>
        <v>13. Gestión de los InteresadosInicio</v>
      </c>
      <c r="N28" s="82" t="s">
        <v>10</v>
      </c>
      <c r="O28" s="62" t="s">
        <v>307</v>
      </c>
      <c r="P28" s="62" t="s">
        <v>807</v>
      </c>
      <c r="Q28" s="63" t="s">
        <v>797</v>
      </c>
      <c r="S28" s="130" t="s">
        <v>105</v>
      </c>
    </row>
    <row r="29" spans="5:19" ht="18.75" x14ac:dyDescent="0.25">
      <c r="E29" s="53" t="s">
        <v>65</v>
      </c>
      <c r="I29" s="61" t="s">
        <v>6</v>
      </c>
      <c r="J29" s="62" t="s">
        <v>308</v>
      </c>
      <c r="K29" s="63" t="s">
        <v>65</v>
      </c>
      <c r="M29" s="61" t="str">
        <f t="shared" si="0"/>
        <v>13. Gestión de los InteresadosPlaneación</v>
      </c>
      <c r="N29" s="82" t="s">
        <v>10</v>
      </c>
      <c r="O29" s="62" t="s">
        <v>308</v>
      </c>
      <c r="P29" s="62" t="s">
        <v>807</v>
      </c>
      <c r="Q29" s="63" t="s">
        <v>798</v>
      </c>
      <c r="S29" s="130" t="s">
        <v>111</v>
      </c>
    </row>
    <row r="30" spans="5:19" ht="18.75" x14ac:dyDescent="0.25">
      <c r="E30" s="53" t="s">
        <v>66</v>
      </c>
      <c r="I30" s="61" t="s">
        <v>6</v>
      </c>
      <c r="J30" s="62" t="s">
        <v>309</v>
      </c>
      <c r="K30" s="63" t="s">
        <v>66</v>
      </c>
      <c r="M30" s="61" t="str">
        <f t="shared" si="0"/>
        <v>13. Gestión de los InteresadosEjecución</v>
      </c>
      <c r="N30" s="82" t="s">
        <v>10</v>
      </c>
      <c r="O30" s="62" t="s">
        <v>309</v>
      </c>
      <c r="P30" s="62" t="s">
        <v>807</v>
      </c>
      <c r="Q30" s="63" t="s">
        <v>799</v>
      </c>
      <c r="S30" s="130" t="s">
        <v>895</v>
      </c>
    </row>
    <row r="31" spans="5:19" ht="19.5" thickBot="1" x14ac:dyDescent="0.3">
      <c r="E31" s="53" t="s">
        <v>67</v>
      </c>
      <c r="I31" s="61" t="s">
        <v>6</v>
      </c>
      <c r="J31" s="62" t="s">
        <v>309</v>
      </c>
      <c r="K31" s="63" t="s">
        <v>67</v>
      </c>
      <c r="M31" s="64" t="str">
        <f t="shared" si="0"/>
        <v>13. Gestión de los InteresadosMonitoreo y Control</v>
      </c>
      <c r="N31" s="88" t="s">
        <v>10</v>
      </c>
      <c r="O31" s="65" t="s">
        <v>310</v>
      </c>
      <c r="P31" s="65" t="s">
        <v>807</v>
      </c>
      <c r="Q31" s="67" t="s">
        <v>800</v>
      </c>
      <c r="S31" s="130" t="s">
        <v>897</v>
      </c>
    </row>
    <row r="32" spans="5:19" ht="18.75" x14ac:dyDescent="0.25">
      <c r="E32" s="53" t="s">
        <v>39</v>
      </c>
      <c r="I32" s="61" t="s">
        <v>6</v>
      </c>
      <c r="J32" s="62" t="s">
        <v>309</v>
      </c>
      <c r="K32" s="63" t="s">
        <v>39</v>
      </c>
      <c r="S32" s="130" t="s">
        <v>210</v>
      </c>
    </row>
    <row r="33" spans="5:19" ht="18.75" x14ac:dyDescent="0.25">
      <c r="E33" s="53" t="s">
        <v>68</v>
      </c>
      <c r="I33" s="61" t="s">
        <v>6</v>
      </c>
      <c r="J33" s="62" t="s">
        <v>310</v>
      </c>
      <c r="K33" s="63" t="s">
        <v>68</v>
      </c>
      <c r="S33" s="130" t="s">
        <v>226</v>
      </c>
    </row>
    <row r="34" spans="5:19" ht="18.75" x14ac:dyDescent="0.25">
      <c r="E34" s="53" t="s">
        <v>112</v>
      </c>
      <c r="I34" s="61" t="s">
        <v>7</v>
      </c>
      <c r="J34" s="62" t="s">
        <v>308</v>
      </c>
      <c r="K34" s="63" t="s">
        <v>41</v>
      </c>
      <c r="S34" s="130" t="s">
        <v>883</v>
      </c>
    </row>
    <row r="35" spans="5:19" ht="18.75" x14ac:dyDescent="0.25">
      <c r="E35" s="53" t="s">
        <v>42</v>
      </c>
      <c r="I35" s="61" t="s">
        <v>7</v>
      </c>
      <c r="J35" s="62" t="s">
        <v>309</v>
      </c>
      <c r="K35" s="63" t="s">
        <v>42</v>
      </c>
      <c r="S35" s="130" t="s">
        <v>873</v>
      </c>
    </row>
    <row r="36" spans="5:19" ht="18.75" x14ac:dyDescent="0.25">
      <c r="E36" s="134" t="s">
        <v>43</v>
      </c>
      <c r="I36" s="61" t="s">
        <v>7</v>
      </c>
      <c r="J36" s="62" t="s">
        <v>310</v>
      </c>
      <c r="K36" s="63" t="s">
        <v>43</v>
      </c>
      <c r="S36" s="130" t="s">
        <v>150</v>
      </c>
    </row>
    <row r="37" spans="5:19" ht="18.75" x14ac:dyDescent="0.25">
      <c r="E37" s="53" t="s">
        <v>113</v>
      </c>
      <c r="I37" s="61" t="s">
        <v>8</v>
      </c>
      <c r="J37" s="62" t="s">
        <v>308</v>
      </c>
      <c r="K37" s="63" t="s">
        <v>44</v>
      </c>
      <c r="S37" s="131" t="s">
        <v>102</v>
      </c>
    </row>
    <row r="38" spans="5:19" ht="18.75" x14ac:dyDescent="0.25">
      <c r="E38" s="53" t="s">
        <v>114</v>
      </c>
      <c r="I38" s="61" t="s">
        <v>8</v>
      </c>
      <c r="J38" s="62" t="s">
        <v>308</v>
      </c>
      <c r="K38" s="63" t="s">
        <v>45</v>
      </c>
      <c r="S38" s="130" t="s">
        <v>110</v>
      </c>
    </row>
    <row r="39" spans="5:19" ht="18.75" x14ac:dyDescent="0.25">
      <c r="E39" s="53" t="s">
        <v>72</v>
      </c>
      <c r="I39" s="61" t="s">
        <v>8</v>
      </c>
      <c r="J39" s="62" t="s">
        <v>308</v>
      </c>
      <c r="K39" s="63" t="s">
        <v>72</v>
      </c>
      <c r="S39" s="130" t="s">
        <v>869</v>
      </c>
    </row>
    <row r="40" spans="5:19" ht="18.75" x14ac:dyDescent="0.25">
      <c r="E40" s="53" t="s">
        <v>73</v>
      </c>
      <c r="I40" s="61" t="s">
        <v>8</v>
      </c>
      <c r="J40" s="62" t="s">
        <v>308</v>
      </c>
      <c r="K40" s="63" t="s">
        <v>73</v>
      </c>
      <c r="S40" s="130" t="s">
        <v>835</v>
      </c>
    </row>
    <row r="41" spans="5:19" ht="18.75" x14ac:dyDescent="0.25">
      <c r="E41" s="53" t="s">
        <v>115</v>
      </c>
      <c r="I41" s="61" t="s">
        <v>8</v>
      </c>
      <c r="J41" s="62" t="s">
        <v>308</v>
      </c>
      <c r="K41" s="63" t="s">
        <v>46</v>
      </c>
      <c r="S41" s="130" t="s">
        <v>871</v>
      </c>
    </row>
    <row r="42" spans="5:19" ht="18.75" x14ac:dyDescent="0.25">
      <c r="E42" s="53" t="s">
        <v>47</v>
      </c>
      <c r="I42" s="61" t="s">
        <v>8</v>
      </c>
      <c r="J42" s="62" t="s">
        <v>309</v>
      </c>
      <c r="K42" s="63" t="s">
        <v>47</v>
      </c>
      <c r="S42" s="130" t="s">
        <v>97</v>
      </c>
    </row>
    <row r="43" spans="5:19" ht="18.75" x14ac:dyDescent="0.25">
      <c r="E43" s="53" t="s">
        <v>48</v>
      </c>
      <c r="I43" s="61" t="s">
        <v>8</v>
      </c>
      <c r="J43" s="62" t="s">
        <v>310</v>
      </c>
      <c r="K43" s="63" t="s">
        <v>48</v>
      </c>
      <c r="S43" s="129" t="s">
        <v>882</v>
      </c>
    </row>
    <row r="44" spans="5:19" ht="18.75" x14ac:dyDescent="0.25">
      <c r="E44" s="53" t="s">
        <v>818</v>
      </c>
      <c r="I44" s="61" t="s">
        <v>9</v>
      </c>
      <c r="J44" s="62" t="s">
        <v>308</v>
      </c>
      <c r="K44" s="63" t="s">
        <v>49</v>
      </c>
      <c r="S44" s="130" t="s">
        <v>861</v>
      </c>
    </row>
    <row r="45" spans="5:19" ht="18.75" x14ac:dyDescent="0.25">
      <c r="E45" s="53" t="s">
        <v>50</v>
      </c>
      <c r="I45" s="61" t="s">
        <v>9</v>
      </c>
      <c r="J45" s="62" t="s">
        <v>309</v>
      </c>
      <c r="K45" s="63" t="s">
        <v>50</v>
      </c>
      <c r="S45" s="130" t="s">
        <v>855</v>
      </c>
    </row>
    <row r="46" spans="5:19" ht="18.75" x14ac:dyDescent="0.25">
      <c r="E46" s="53" t="s">
        <v>51</v>
      </c>
      <c r="I46" s="61" t="s">
        <v>9</v>
      </c>
      <c r="J46" s="62" t="s">
        <v>310</v>
      </c>
      <c r="K46" s="63" t="s">
        <v>51</v>
      </c>
      <c r="S46" s="130" t="s">
        <v>856</v>
      </c>
    </row>
    <row r="47" spans="5:19" ht="18.75" x14ac:dyDescent="0.25">
      <c r="E47" s="53" t="s">
        <v>117</v>
      </c>
      <c r="I47" s="61" t="s">
        <v>10</v>
      </c>
      <c r="J47" s="62" t="s">
        <v>307</v>
      </c>
      <c r="K47" s="63" t="s">
        <v>52</v>
      </c>
      <c r="S47" s="130" t="s">
        <v>880</v>
      </c>
    </row>
    <row r="48" spans="5:19" ht="18.75" x14ac:dyDescent="0.25">
      <c r="E48" s="53" t="s">
        <v>118</v>
      </c>
      <c r="I48" s="61" t="s">
        <v>10</v>
      </c>
      <c r="J48" s="62" t="s">
        <v>308</v>
      </c>
      <c r="K48" s="63" t="s">
        <v>69</v>
      </c>
      <c r="S48" s="130" t="s">
        <v>857</v>
      </c>
    </row>
    <row r="49" spans="5:19" ht="18.75" x14ac:dyDescent="0.25">
      <c r="E49" s="134" t="s">
        <v>70</v>
      </c>
      <c r="I49" s="61" t="s">
        <v>10</v>
      </c>
      <c r="J49" s="62" t="s">
        <v>309</v>
      </c>
      <c r="K49" s="63" t="s">
        <v>70</v>
      </c>
      <c r="S49" s="129" t="s">
        <v>910</v>
      </c>
    </row>
    <row r="50" spans="5:19" ht="19.5" thickBot="1" x14ac:dyDescent="0.3">
      <c r="E50" s="54" t="s">
        <v>71</v>
      </c>
      <c r="I50" s="64" t="s">
        <v>10</v>
      </c>
      <c r="J50" s="65" t="s">
        <v>310</v>
      </c>
      <c r="K50" s="67" t="s">
        <v>71</v>
      </c>
      <c r="S50" s="130" t="s">
        <v>182</v>
      </c>
    </row>
    <row r="51" spans="5:19" ht="18.75" x14ac:dyDescent="0.25">
      <c r="S51" s="130" t="s">
        <v>842</v>
      </c>
    </row>
    <row r="52" spans="5:19" ht="18.75" x14ac:dyDescent="0.25">
      <c r="S52" s="130" t="s">
        <v>858</v>
      </c>
    </row>
    <row r="53" spans="5:19" ht="18.75" x14ac:dyDescent="0.25">
      <c r="S53" s="130" t="s">
        <v>860</v>
      </c>
    </row>
    <row r="54" spans="5:19" ht="18.75" x14ac:dyDescent="0.25">
      <c r="S54" s="130" t="s">
        <v>242</v>
      </c>
    </row>
    <row r="55" spans="5:19" ht="18.75" x14ac:dyDescent="0.25">
      <c r="S55" s="130" t="s">
        <v>136</v>
      </c>
    </row>
    <row r="56" spans="5:19" ht="18.75" x14ac:dyDescent="0.25">
      <c r="S56" s="131" t="s">
        <v>109</v>
      </c>
    </row>
    <row r="57" spans="5:19" ht="18.75" x14ac:dyDescent="0.25">
      <c r="S57" s="130" t="s">
        <v>866</v>
      </c>
    </row>
    <row r="58" spans="5:19" ht="18.75" x14ac:dyDescent="0.25">
      <c r="S58" s="130" t="s">
        <v>230</v>
      </c>
    </row>
    <row r="59" spans="5:19" ht="18.75" x14ac:dyDescent="0.25">
      <c r="S59" s="130" t="s">
        <v>905</v>
      </c>
    </row>
    <row r="60" spans="5:19" ht="18.75" x14ac:dyDescent="0.25">
      <c r="S60" s="130" t="s">
        <v>874</v>
      </c>
    </row>
    <row r="61" spans="5:19" ht="18.75" x14ac:dyDescent="0.25">
      <c r="S61" s="130" t="s">
        <v>888</v>
      </c>
    </row>
    <row r="62" spans="5:19" ht="18.75" x14ac:dyDescent="0.25">
      <c r="S62" s="130" t="s">
        <v>881</v>
      </c>
    </row>
    <row r="63" spans="5:19" ht="18.75" x14ac:dyDescent="0.25">
      <c r="S63" s="130" t="s">
        <v>902</v>
      </c>
    </row>
    <row r="64" spans="5:19" ht="18.75" x14ac:dyDescent="0.25">
      <c r="S64" s="129" t="s">
        <v>901</v>
      </c>
    </row>
    <row r="65" spans="19:19" ht="18.75" x14ac:dyDescent="0.25">
      <c r="S65" s="130" t="s">
        <v>900</v>
      </c>
    </row>
    <row r="66" spans="19:19" ht="18.75" x14ac:dyDescent="0.25">
      <c r="S66" s="129" t="s">
        <v>292</v>
      </c>
    </row>
    <row r="67" spans="19:19" ht="18.75" x14ac:dyDescent="0.25">
      <c r="S67" s="129" t="s">
        <v>911</v>
      </c>
    </row>
    <row r="68" spans="19:19" ht="18.75" x14ac:dyDescent="0.25">
      <c r="S68" s="129" t="s">
        <v>848</v>
      </c>
    </row>
    <row r="69" spans="19:19" ht="18.75" x14ac:dyDescent="0.25">
      <c r="S69" s="130" t="s">
        <v>838</v>
      </c>
    </row>
    <row r="70" spans="19:19" ht="18.75" x14ac:dyDescent="0.25">
      <c r="S70" s="129" t="s">
        <v>909</v>
      </c>
    </row>
    <row r="71" spans="19:19" ht="18.75" x14ac:dyDescent="0.25">
      <c r="S71" s="130" t="s">
        <v>846</v>
      </c>
    </row>
    <row r="72" spans="19:19" ht="18.75" x14ac:dyDescent="0.25">
      <c r="S72" s="129" t="s">
        <v>914</v>
      </c>
    </row>
    <row r="73" spans="19:19" ht="18.75" x14ac:dyDescent="0.25">
      <c r="S73" s="131" t="s">
        <v>214</v>
      </c>
    </row>
    <row r="74" spans="19:19" ht="18.75" x14ac:dyDescent="0.25">
      <c r="S74" s="130" t="s">
        <v>103</v>
      </c>
    </row>
    <row r="75" spans="19:19" ht="18.75" x14ac:dyDescent="0.25">
      <c r="S75" s="130" t="s">
        <v>196</v>
      </c>
    </row>
    <row r="76" spans="19:19" ht="18.75" x14ac:dyDescent="0.25">
      <c r="S76" s="130" t="s">
        <v>208</v>
      </c>
    </row>
    <row r="77" spans="19:19" ht="18.75" x14ac:dyDescent="0.25">
      <c r="S77" s="130" t="s">
        <v>885</v>
      </c>
    </row>
    <row r="78" spans="19:19" ht="18.75" x14ac:dyDescent="0.25">
      <c r="S78" s="130" t="s">
        <v>868</v>
      </c>
    </row>
    <row r="79" spans="19:19" ht="18.75" x14ac:dyDescent="0.25">
      <c r="S79" s="130" t="s">
        <v>886</v>
      </c>
    </row>
    <row r="80" spans="19:19" ht="18.75" x14ac:dyDescent="0.25">
      <c r="S80" s="129" t="s">
        <v>294</v>
      </c>
    </row>
    <row r="81" spans="19:19" ht="18.75" x14ac:dyDescent="0.25">
      <c r="S81" s="130" t="s">
        <v>134</v>
      </c>
    </row>
    <row r="82" spans="19:19" ht="18.75" x14ac:dyDescent="0.25">
      <c r="S82" s="130" t="s">
        <v>875</v>
      </c>
    </row>
    <row r="83" spans="19:19" ht="18.75" x14ac:dyDescent="0.25">
      <c r="S83" s="130" t="s">
        <v>185</v>
      </c>
    </row>
    <row r="84" spans="19:19" ht="18.75" x14ac:dyDescent="0.25">
      <c r="S84" s="130" t="s">
        <v>832</v>
      </c>
    </row>
    <row r="85" spans="19:19" ht="18.75" x14ac:dyDescent="0.25">
      <c r="S85" s="129" t="s">
        <v>297</v>
      </c>
    </row>
    <row r="86" spans="19:19" ht="18.75" x14ac:dyDescent="0.25">
      <c r="S86" s="130" t="s">
        <v>216</v>
      </c>
    </row>
    <row r="87" spans="19:19" ht="18.75" x14ac:dyDescent="0.25">
      <c r="S87" s="130" t="s">
        <v>256</v>
      </c>
    </row>
    <row r="88" spans="19:19" ht="18.75" x14ac:dyDescent="0.25">
      <c r="S88" s="130" t="s">
        <v>867</v>
      </c>
    </row>
    <row r="89" spans="19:19" ht="18.75" x14ac:dyDescent="0.25">
      <c r="S89" s="130" t="s">
        <v>834</v>
      </c>
    </row>
    <row r="90" spans="19:19" ht="18.75" x14ac:dyDescent="0.25">
      <c r="S90" s="131" t="s">
        <v>90</v>
      </c>
    </row>
    <row r="91" spans="19:19" ht="18.75" x14ac:dyDescent="0.25">
      <c r="S91" s="130" t="s">
        <v>218</v>
      </c>
    </row>
    <row r="92" spans="19:19" ht="18.75" x14ac:dyDescent="0.25">
      <c r="S92" s="130" t="s">
        <v>833</v>
      </c>
    </row>
    <row r="93" spans="19:19" ht="18.75" x14ac:dyDescent="0.25">
      <c r="S93" s="130" t="s">
        <v>274</v>
      </c>
    </row>
    <row r="94" spans="19:19" ht="18.75" x14ac:dyDescent="0.25">
      <c r="S94" s="130" t="s">
        <v>864</v>
      </c>
    </row>
    <row r="95" spans="19:19" ht="18.75" x14ac:dyDescent="0.25">
      <c r="S95" s="130" t="s">
        <v>189</v>
      </c>
    </row>
    <row r="96" spans="19:19" ht="18.75" x14ac:dyDescent="0.25">
      <c r="S96" s="129" t="s">
        <v>863</v>
      </c>
    </row>
    <row r="97" spans="19:19" ht="18.75" x14ac:dyDescent="0.25">
      <c r="S97" s="130" t="s">
        <v>862</v>
      </c>
    </row>
    <row r="98" spans="19:19" ht="18.75" x14ac:dyDescent="0.25">
      <c r="S98" s="130" t="s">
        <v>889</v>
      </c>
    </row>
    <row r="99" spans="19:19" ht="18.75" x14ac:dyDescent="0.25">
      <c r="S99" s="129" t="s">
        <v>100</v>
      </c>
    </row>
    <row r="100" spans="19:19" ht="18.75" x14ac:dyDescent="0.25">
      <c r="S100" s="129" t="s">
        <v>295</v>
      </c>
    </row>
    <row r="101" spans="19:19" ht="18.75" x14ac:dyDescent="0.25">
      <c r="S101" s="130" t="s">
        <v>891</v>
      </c>
    </row>
    <row r="102" spans="19:19" ht="18.75" x14ac:dyDescent="0.25">
      <c r="S102" s="130" t="s">
        <v>859</v>
      </c>
    </row>
    <row r="103" spans="19:19" ht="18.75" x14ac:dyDescent="0.25">
      <c r="S103" s="130" t="s">
        <v>877</v>
      </c>
    </row>
    <row r="104" spans="19:19" ht="18.75" x14ac:dyDescent="0.25">
      <c r="S104" s="131" t="s">
        <v>220</v>
      </c>
    </row>
    <row r="105" spans="19:19" ht="18.75" x14ac:dyDescent="0.25">
      <c r="S105" s="130" t="s">
        <v>836</v>
      </c>
    </row>
    <row r="106" spans="19:19" ht="18.75" x14ac:dyDescent="0.25">
      <c r="S106" s="130" t="s">
        <v>221</v>
      </c>
    </row>
    <row r="107" spans="19:19" ht="18.75" x14ac:dyDescent="0.25">
      <c r="S107" s="129" t="s">
        <v>912</v>
      </c>
    </row>
    <row r="108" spans="19:19" ht="18.75" x14ac:dyDescent="0.25">
      <c r="S108" s="130" t="s">
        <v>894</v>
      </c>
    </row>
    <row r="109" spans="19:19" ht="18.75" x14ac:dyDescent="0.25">
      <c r="S109" s="130" t="s">
        <v>872</v>
      </c>
    </row>
    <row r="110" spans="19:19" ht="18.75" x14ac:dyDescent="0.25">
      <c r="S110" s="130" t="s">
        <v>903</v>
      </c>
    </row>
    <row r="111" spans="19:19" ht="18.75" x14ac:dyDescent="0.25">
      <c r="S111" s="130" t="s">
        <v>896</v>
      </c>
    </row>
    <row r="112" spans="19:19" ht="18.75" x14ac:dyDescent="0.25">
      <c r="S112" s="129" t="s">
        <v>296</v>
      </c>
    </row>
    <row r="113" spans="19:19" ht="18.75" x14ac:dyDescent="0.25">
      <c r="S113" s="130" t="s">
        <v>204</v>
      </c>
    </row>
    <row r="114" spans="19:19" ht="18.75" x14ac:dyDescent="0.25">
      <c r="S114" s="130" t="s">
        <v>94</v>
      </c>
    </row>
    <row r="115" spans="19:19" ht="18.75" x14ac:dyDescent="0.25">
      <c r="S115" s="130" t="s">
        <v>904</v>
      </c>
    </row>
    <row r="116" spans="19:19" ht="18.75" x14ac:dyDescent="0.25">
      <c r="S116" s="130" t="s">
        <v>116</v>
      </c>
    </row>
    <row r="117" spans="19:19" ht="18.75" x14ac:dyDescent="0.25">
      <c r="S117" s="130" t="s">
        <v>892</v>
      </c>
    </row>
    <row r="118" spans="19:19" ht="18.75" x14ac:dyDescent="0.25">
      <c r="S118" s="130" t="s">
        <v>252</v>
      </c>
    </row>
    <row r="119" spans="19:19" ht="18.75" x14ac:dyDescent="0.25">
      <c r="S119" s="130" t="s">
        <v>893</v>
      </c>
    </row>
    <row r="120" spans="19:19" ht="18.75" x14ac:dyDescent="0.25">
      <c r="S120" s="132" t="s">
        <v>106</v>
      </c>
    </row>
    <row r="121" spans="19:19" ht="18.75" x14ac:dyDescent="0.25">
      <c r="S121" s="130" t="s">
        <v>203</v>
      </c>
    </row>
    <row r="122" spans="19:19" ht="18.75" x14ac:dyDescent="0.25">
      <c r="S122" s="130" t="s">
        <v>91</v>
      </c>
    </row>
    <row r="123" spans="19:19" ht="18.75" x14ac:dyDescent="0.25">
      <c r="S123" s="130" t="s">
        <v>884</v>
      </c>
    </row>
    <row r="124" spans="19:19" ht="18.75" x14ac:dyDescent="0.25">
      <c r="S124" s="130" t="s">
        <v>844</v>
      </c>
    </row>
    <row r="125" spans="19:19" ht="18.75" x14ac:dyDescent="0.25">
      <c r="S125" s="130" t="s">
        <v>168</v>
      </c>
    </row>
    <row r="126" spans="19:19" ht="18.75" x14ac:dyDescent="0.25">
      <c r="S126" s="129" t="s">
        <v>890</v>
      </c>
    </row>
    <row r="127" spans="19:19" ht="18.75" x14ac:dyDescent="0.25">
      <c r="S127" s="130" t="s">
        <v>870</v>
      </c>
    </row>
    <row r="128" spans="19:19" ht="18.75" x14ac:dyDescent="0.25">
      <c r="S128" s="130" t="s">
        <v>879</v>
      </c>
    </row>
    <row r="129" spans="19:19" ht="18.75" x14ac:dyDescent="0.25">
      <c r="S129" s="130" t="s">
        <v>887</v>
      </c>
    </row>
    <row r="130" spans="19:19" ht="18.75" x14ac:dyDescent="0.25">
      <c r="S130" s="130" t="s">
        <v>92</v>
      </c>
    </row>
    <row r="131" spans="19:19" ht="18.75" x14ac:dyDescent="0.25">
      <c r="S131" s="130" t="s">
        <v>129</v>
      </c>
    </row>
    <row r="132" spans="19:19" ht="19.5" thickBot="1" x14ac:dyDescent="0.3">
      <c r="S132" s="133" t="s">
        <v>200</v>
      </c>
    </row>
  </sheetData>
  <sortState ref="S2:S132">
    <sortCondition ref="S2:S132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4:I680"/>
  <sheetViews>
    <sheetView showGridLines="0" zoomScale="80" zoomScaleNormal="80" workbookViewId="0">
      <selection activeCell="B1" sqref="B1"/>
    </sheetView>
  </sheetViews>
  <sheetFormatPr baseColWidth="10" defaultRowHeight="15" x14ac:dyDescent="0.25"/>
  <cols>
    <col min="1" max="1" width="31.140625" customWidth="1"/>
    <col min="2" max="2" width="27.7109375" customWidth="1"/>
    <col min="3" max="3" width="54.140625" bestFit="1" customWidth="1"/>
    <col min="4" max="4" width="45.5703125" bestFit="1" customWidth="1"/>
    <col min="5" max="5" width="62.5703125" bestFit="1" customWidth="1"/>
    <col min="6" max="6" width="62.5703125" customWidth="1"/>
    <col min="8" max="8" width="4.140625" customWidth="1"/>
    <col min="9" max="9" width="4.5703125" customWidth="1"/>
  </cols>
  <sheetData>
    <row r="4" spans="1:7" ht="15.75" thickBot="1" x14ac:dyDescent="0.3">
      <c r="A4" s="19" t="s">
        <v>324</v>
      </c>
      <c r="B4" s="19" t="s">
        <v>325</v>
      </c>
      <c r="C4" s="19" t="s">
        <v>305</v>
      </c>
      <c r="D4" s="19" t="s">
        <v>316</v>
      </c>
      <c r="E4" s="19" t="s">
        <v>831</v>
      </c>
      <c r="F4" s="19" t="s">
        <v>87</v>
      </c>
    </row>
    <row r="5" spans="1:7" x14ac:dyDescent="0.25">
      <c r="A5" s="56" t="s">
        <v>1</v>
      </c>
      <c r="B5" s="57" t="s">
        <v>307</v>
      </c>
      <c r="C5" s="58" t="s">
        <v>40</v>
      </c>
      <c r="D5" s="59" t="s">
        <v>314</v>
      </c>
      <c r="E5" s="59" t="s">
        <v>317</v>
      </c>
      <c r="F5" s="60" t="s">
        <v>323</v>
      </c>
      <c r="G5">
        <v>11</v>
      </c>
    </row>
    <row r="6" spans="1:7" x14ac:dyDescent="0.25">
      <c r="A6" s="61" t="s">
        <v>1</v>
      </c>
      <c r="B6" s="62" t="s">
        <v>307</v>
      </c>
      <c r="C6" s="1" t="s">
        <v>40</v>
      </c>
      <c r="D6" s="2" t="s">
        <v>331</v>
      </c>
      <c r="E6" s="2" t="s">
        <v>318</v>
      </c>
      <c r="F6" s="3" t="s">
        <v>322</v>
      </c>
    </row>
    <row r="7" spans="1:7" x14ac:dyDescent="0.25">
      <c r="A7" s="61" t="s">
        <v>1</v>
      </c>
      <c r="B7" s="62" t="s">
        <v>307</v>
      </c>
      <c r="C7" s="1" t="s">
        <v>40</v>
      </c>
      <c r="D7" s="2" t="s">
        <v>332</v>
      </c>
      <c r="E7" s="2" t="s">
        <v>333</v>
      </c>
      <c r="F7" s="3"/>
    </row>
    <row r="8" spans="1:7" x14ac:dyDescent="0.25">
      <c r="A8" s="61" t="s">
        <v>1</v>
      </c>
      <c r="B8" s="62" t="s">
        <v>307</v>
      </c>
      <c r="C8" s="1" t="s">
        <v>40</v>
      </c>
      <c r="D8" s="2" t="s">
        <v>312</v>
      </c>
      <c r="E8" s="2" t="s">
        <v>334</v>
      </c>
      <c r="F8" s="3"/>
    </row>
    <row r="9" spans="1:7" x14ac:dyDescent="0.25">
      <c r="A9" s="61" t="s">
        <v>1</v>
      </c>
      <c r="B9" s="62" t="s">
        <v>307</v>
      </c>
      <c r="C9" s="1" t="s">
        <v>40</v>
      </c>
      <c r="D9" s="2" t="s">
        <v>315</v>
      </c>
      <c r="E9" s="2" t="s">
        <v>335</v>
      </c>
      <c r="F9" s="3"/>
    </row>
    <row r="10" spans="1:7" x14ac:dyDescent="0.25">
      <c r="A10" s="61" t="s">
        <v>1</v>
      </c>
      <c r="B10" s="62" t="s">
        <v>307</v>
      </c>
      <c r="C10" s="1" t="s">
        <v>40</v>
      </c>
      <c r="D10" s="2" t="s">
        <v>313</v>
      </c>
      <c r="E10" s="2" t="s">
        <v>319</v>
      </c>
      <c r="F10" s="3"/>
    </row>
    <row r="11" spans="1:7" x14ac:dyDescent="0.25">
      <c r="A11" s="61" t="s">
        <v>1</v>
      </c>
      <c r="B11" s="62" t="s">
        <v>307</v>
      </c>
      <c r="C11" s="1" t="s">
        <v>40</v>
      </c>
      <c r="D11" s="62"/>
      <c r="E11" s="2" t="s">
        <v>320</v>
      </c>
      <c r="F11" s="3"/>
    </row>
    <row r="12" spans="1:7" x14ac:dyDescent="0.25">
      <c r="A12" s="61" t="s">
        <v>1</v>
      </c>
      <c r="B12" s="62" t="s">
        <v>307</v>
      </c>
      <c r="C12" s="1" t="s">
        <v>40</v>
      </c>
      <c r="D12" s="2"/>
      <c r="E12" s="2" t="s">
        <v>336</v>
      </c>
      <c r="F12" s="3"/>
    </row>
    <row r="13" spans="1:7" x14ac:dyDescent="0.25">
      <c r="A13" s="61" t="s">
        <v>1</v>
      </c>
      <c r="B13" s="62" t="s">
        <v>307</v>
      </c>
      <c r="C13" s="1" t="s">
        <v>40</v>
      </c>
      <c r="D13" s="2"/>
      <c r="E13" s="2" t="s">
        <v>337</v>
      </c>
      <c r="F13" s="3"/>
    </row>
    <row r="14" spans="1:7" x14ac:dyDescent="0.25">
      <c r="A14" s="61" t="s">
        <v>1</v>
      </c>
      <c r="B14" s="62" t="s">
        <v>307</v>
      </c>
      <c r="C14" s="1" t="s">
        <v>40</v>
      </c>
      <c r="D14" s="2"/>
      <c r="E14" s="2" t="s">
        <v>338</v>
      </c>
      <c r="F14" s="3"/>
    </row>
    <row r="15" spans="1:7" ht="15.75" thickBot="1" x14ac:dyDescent="0.3">
      <c r="A15" s="65" t="s">
        <v>1</v>
      </c>
      <c r="B15" s="65" t="s">
        <v>307</v>
      </c>
      <c r="C15" s="4" t="s">
        <v>40</v>
      </c>
      <c r="D15" s="66"/>
      <c r="E15" s="66" t="s">
        <v>321</v>
      </c>
      <c r="F15" s="5"/>
    </row>
    <row r="16" spans="1:7" ht="15.75" thickBot="1" x14ac:dyDescent="0.3">
      <c r="A16" s="65" t="s">
        <v>1</v>
      </c>
      <c r="B16" s="21" t="s">
        <v>308</v>
      </c>
      <c r="C16" s="71" t="s">
        <v>53</v>
      </c>
      <c r="D16" s="21" t="s">
        <v>351</v>
      </c>
      <c r="E16" s="21" t="s">
        <v>339</v>
      </c>
      <c r="F16" s="72" t="s">
        <v>326</v>
      </c>
      <c r="G16">
        <v>11</v>
      </c>
    </row>
    <row r="17" spans="1:7" x14ac:dyDescent="0.25">
      <c r="A17" s="70" t="s">
        <v>1</v>
      </c>
      <c r="B17" s="21" t="s">
        <v>308</v>
      </c>
      <c r="C17" s="71" t="s">
        <v>53</v>
      </c>
      <c r="D17" s="21" t="s">
        <v>350</v>
      </c>
      <c r="E17" s="21" t="s">
        <v>340</v>
      </c>
      <c r="F17" s="72"/>
    </row>
    <row r="18" spans="1:7" x14ac:dyDescent="0.25">
      <c r="A18" s="70" t="s">
        <v>1</v>
      </c>
      <c r="B18" s="21" t="s">
        <v>308</v>
      </c>
      <c r="C18" s="71" t="s">
        <v>53</v>
      </c>
      <c r="D18" s="21" t="s">
        <v>352</v>
      </c>
      <c r="E18" s="21" t="s">
        <v>341</v>
      </c>
      <c r="F18" s="72"/>
    </row>
    <row r="19" spans="1:7" x14ac:dyDescent="0.25">
      <c r="A19" s="70" t="s">
        <v>1</v>
      </c>
      <c r="B19" s="21" t="s">
        <v>308</v>
      </c>
      <c r="C19" s="71" t="s">
        <v>53</v>
      </c>
      <c r="D19" s="21" t="s">
        <v>353</v>
      </c>
      <c r="E19" s="21" t="s">
        <v>342</v>
      </c>
      <c r="F19" s="72"/>
    </row>
    <row r="20" spans="1:7" x14ac:dyDescent="0.25">
      <c r="A20" s="70" t="s">
        <v>1</v>
      </c>
      <c r="B20" s="21" t="s">
        <v>308</v>
      </c>
      <c r="C20" s="71" t="s">
        <v>53</v>
      </c>
      <c r="D20" s="62"/>
      <c r="E20" s="21" t="s">
        <v>343</v>
      </c>
      <c r="F20" s="72"/>
    </row>
    <row r="21" spans="1:7" x14ac:dyDescent="0.25">
      <c r="A21" s="70" t="s">
        <v>1</v>
      </c>
      <c r="B21" s="21" t="s">
        <v>308</v>
      </c>
      <c r="C21" s="71" t="s">
        <v>53</v>
      </c>
      <c r="D21" s="62"/>
      <c r="E21" s="21" t="s">
        <v>344</v>
      </c>
      <c r="F21" s="72"/>
    </row>
    <row r="22" spans="1:7" x14ac:dyDescent="0.25">
      <c r="A22" s="70" t="s">
        <v>1</v>
      </c>
      <c r="B22" s="21" t="s">
        <v>308</v>
      </c>
      <c r="C22" s="71" t="s">
        <v>53</v>
      </c>
      <c r="D22" s="62"/>
      <c r="E22" s="21" t="s">
        <v>349</v>
      </c>
      <c r="F22" s="72"/>
    </row>
    <row r="23" spans="1:7" x14ac:dyDescent="0.25">
      <c r="A23" s="70" t="s">
        <v>1</v>
      </c>
      <c r="B23" s="21" t="s">
        <v>308</v>
      </c>
      <c r="C23" s="71" t="s">
        <v>53</v>
      </c>
      <c r="D23" s="21"/>
      <c r="E23" s="21" t="s">
        <v>345</v>
      </c>
      <c r="F23" s="72"/>
    </row>
    <row r="24" spans="1:7" x14ac:dyDescent="0.25">
      <c r="A24" s="70" t="s">
        <v>1</v>
      </c>
      <c r="B24" s="21" t="s">
        <v>308</v>
      </c>
      <c r="C24" s="71" t="s">
        <v>53</v>
      </c>
      <c r="D24" s="21"/>
      <c r="E24" s="21" t="s">
        <v>346</v>
      </c>
      <c r="F24" s="72"/>
    </row>
    <row r="25" spans="1:7" x14ac:dyDescent="0.25">
      <c r="A25" s="70" t="s">
        <v>1</v>
      </c>
      <c r="B25" s="21" t="s">
        <v>308</v>
      </c>
      <c r="C25" s="71" t="s">
        <v>53</v>
      </c>
      <c r="D25" s="21"/>
      <c r="E25" s="62" t="s">
        <v>347</v>
      </c>
      <c r="F25" s="72"/>
    </row>
    <row r="26" spans="1:7" ht="15.75" thickBot="1" x14ac:dyDescent="0.3">
      <c r="A26" s="61" t="s">
        <v>1</v>
      </c>
      <c r="B26" s="62" t="s">
        <v>308</v>
      </c>
      <c r="C26" s="18" t="s">
        <v>53</v>
      </c>
      <c r="D26" s="62"/>
      <c r="E26" s="2" t="s">
        <v>348</v>
      </c>
      <c r="F26" s="77"/>
    </row>
    <row r="27" spans="1:7" x14ac:dyDescent="0.25">
      <c r="A27" s="61" t="s">
        <v>1</v>
      </c>
      <c r="B27" s="57" t="s">
        <v>309</v>
      </c>
      <c r="C27" s="68" t="s">
        <v>74</v>
      </c>
      <c r="D27" s="68" t="s">
        <v>369</v>
      </c>
      <c r="E27" s="57" t="s">
        <v>317</v>
      </c>
      <c r="F27" s="69" t="s">
        <v>370</v>
      </c>
      <c r="G27">
        <v>14</v>
      </c>
    </row>
    <row r="28" spans="1:7" x14ac:dyDescent="0.25">
      <c r="A28" s="61" t="s">
        <v>1</v>
      </c>
      <c r="B28" s="62" t="s">
        <v>309</v>
      </c>
      <c r="C28" s="18" t="s">
        <v>74</v>
      </c>
      <c r="D28" s="62" t="s">
        <v>354</v>
      </c>
      <c r="E28" s="62" t="s">
        <v>328</v>
      </c>
      <c r="F28" s="63" t="s">
        <v>377</v>
      </c>
    </row>
    <row r="29" spans="1:7" x14ac:dyDescent="0.25">
      <c r="A29" s="61" t="s">
        <v>1</v>
      </c>
      <c r="B29" s="62" t="s">
        <v>309</v>
      </c>
      <c r="C29" s="18" t="s">
        <v>74</v>
      </c>
      <c r="D29" s="62" t="s">
        <v>355</v>
      </c>
      <c r="E29" s="62" t="s">
        <v>327</v>
      </c>
      <c r="F29" s="63" t="s">
        <v>371</v>
      </c>
    </row>
    <row r="30" spans="1:7" x14ac:dyDescent="0.25">
      <c r="A30" s="61" t="s">
        <v>1</v>
      </c>
      <c r="B30" s="62" t="s">
        <v>309</v>
      </c>
      <c r="C30" s="18" t="s">
        <v>74</v>
      </c>
      <c r="D30" s="62" t="s">
        <v>356</v>
      </c>
      <c r="E30" s="62"/>
      <c r="F30" s="63" t="s">
        <v>372</v>
      </c>
    </row>
    <row r="31" spans="1:7" x14ac:dyDescent="0.25">
      <c r="A31" s="61" t="s">
        <v>1</v>
      </c>
      <c r="B31" s="62" t="s">
        <v>309</v>
      </c>
      <c r="C31" s="18" t="s">
        <v>74</v>
      </c>
      <c r="D31" s="62" t="s">
        <v>368</v>
      </c>
      <c r="E31" s="62"/>
      <c r="F31" s="63" t="s">
        <v>378</v>
      </c>
    </row>
    <row r="32" spans="1:7" x14ac:dyDescent="0.25">
      <c r="A32" s="61" t="s">
        <v>1</v>
      </c>
      <c r="B32" s="62" t="s">
        <v>309</v>
      </c>
      <c r="C32" s="18" t="s">
        <v>74</v>
      </c>
      <c r="D32" s="62" t="s">
        <v>357</v>
      </c>
      <c r="E32" s="62"/>
      <c r="F32" s="63" t="s">
        <v>354</v>
      </c>
    </row>
    <row r="33" spans="1:7" s="55" customFormat="1" x14ac:dyDescent="0.25">
      <c r="A33" s="73" t="s">
        <v>1</v>
      </c>
      <c r="B33" s="2" t="s">
        <v>309</v>
      </c>
      <c r="C33" s="18" t="s">
        <v>74</v>
      </c>
      <c r="D33" s="2" t="s">
        <v>367</v>
      </c>
      <c r="E33" s="2"/>
      <c r="F33" s="63" t="s">
        <v>379</v>
      </c>
    </row>
    <row r="34" spans="1:7" x14ac:dyDescent="0.25">
      <c r="A34" s="61" t="s">
        <v>1</v>
      </c>
      <c r="B34" s="62" t="s">
        <v>309</v>
      </c>
      <c r="C34" s="18" t="s">
        <v>74</v>
      </c>
      <c r="D34" s="62" t="s">
        <v>358</v>
      </c>
      <c r="E34" s="62"/>
      <c r="F34" s="63" t="s">
        <v>373</v>
      </c>
    </row>
    <row r="35" spans="1:7" x14ac:dyDescent="0.25">
      <c r="A35" s="61" t="s">
        <v>1</v>
      </c>
      <c r="B35" s="62" t="s">
        <v>309</v>
      </c>
      <c r="C35" s="18" t="s">
        <v>74</v>
      </c>
      <c r="D35" s="62" t="s">
        <v>366</v>
      </c>
      <c r="E35" s="62"/>
      <c r="F35" s="63" t="s">
        <v>374</v>
      </c>
    </row>
    <row r="36" spans="1:7" x14ac:dyDescent="0.25">
      <c r="A36" s="61" t="s">
        <v>1</v>
      </c>
      <c r="B36" s="62" t="s">
        <v>309</v>
      </c>
      <c r="C36" s="18" t="s">
        <v>74</v>
      </c>
      <c r="D36" s="62" t="s">
        <v>359</v>
      </c>
      <c r="E36" s="62"/>
      <c r="F36" s="63" t="s">
        <v>368</v>
      </c>
    </row>
    <row r="37" spans="1:7" x14ac:dyDescent="0.25">
      <c r="A37" s="61" t="s">
        <v>1</v>
      </c>
      <c r="B37" s="62" t="s">
        <v>309</v>
      </c>
      <c r="C37" s="18" t="s">
        <v>74</v>
      </c>
      <c r="D37" s="62" t="s">
        <v>360</v>
      </c>
      <c r="E37" s="62"/>
      <c r="F37" s="63" t="s">
        <v>375</v>
      </c>
    </row>
    <row r="38" spans="1:7" x14ac:dyDescent="0.25">
      <c r="A38" s="61" t="s">
        <v>1</v>
      </c>
      <c r="B38" s="62" t="s">
        <v>309</v>
      </c>
      <c r="C38" s="18" t="s">
        <v>74</v>
      </c>
      <c r="D38" s="62" t="s">
        <v>364</v>
      </c>
      <c r="E38" s="62"/>
      <c r="F38" s="63" t="s">
        <v>359</v>
      </c>
    </row>
    <row r="39" spans="1:7" x14ac:dyDescent="0.25">
      <c r="A39" s="61" t="s">
        <v>1</v>
      </c>
      <c r="B39" s="62" t="s">
        <v>309</v>
      </c>
      <c r="C39" s="18" t="s">
        <v>74</v>
      </c>
      <c r="D39" s="62" t="s">
        <v>363</v>
      </c>
      <c r="E39" s="62"/>
      <c r="F39" s="63" t="s">
        <v>376</v>
      </c>
    </row>
    <row r="40" spans="1:7" ht="15.75" thickBot="1" x14ac:dyDescent="0.3">
      <c r="A40" s="61" t="s">
        <v>1</v>
      </c>
      <c r="B40" s="62" t="s">
        <v>309</v>
      </c>
      <c r="C40" s="18" t="s">
        <v>74</v>
      </c>
      <c r="D40" s="62" t="s">
        <v>362</v>
      </c>
      <c r="E40" s="62"/>
      <c r="F40" s="67" t="s">
        <v>380</v>
      </c>
    </row>
    <row r="41" spans="1:7" x14ac:dyDescent="0.25">
      <c r="A41" s="56" t="s">
        <v>1</v>
      </c>
      <c r="B41" s="57" t="s">
        <v>309</v>
      </c>
      <c r="C41" s="68" t="s">
        <v>54</v>
      </c>
      <c r="D41" s="57" t="s">
        <v>369</v>
      </c>
      <c r="E41" s="57" t="s">
        <v>339</v>
      </c>
      <c r="F41" s="69" t="s">
        <v>393</v>
      </c>
      <c r="G41">
        <v>11</v>
      </c>
    </row>
    <row r="42" spans="1:7" x14ac:dyDescent="0.25">
      <c r="A42" s="61" t="s">
        <v>1</v>
      </c>
      <c r="B42" s="62" t="s">
        <v>309</v>
      </c>
      <c r="C42" s="62" t="s">
        <v>54</v>
      </c>
      <c r="D42" s="62" t="s">
        <v>381</v>
      </c>
      <c r="E42" s="62" t="s">
        <v>386</v>
      </c>
      <c r="F42" s="63" t="s">
        <v>394</v>
      </c>
    </row>
    <row r="43" spans="1:7" x14ac:dyDescent="0.25">
      <c r="A43" s="61" t="s">
        <v>1</v>
      </c>
      <c r="B43" s="62" t="s">
        <v>309</v>
      </c>
      <c r="C43" s="62" t="s">
        <v>54</v>
      </c>
      <c r="D43" s="62" t="s">
        <v>355</v>
      </c>
      <c r="E43" s="62" t="s">
        <v>387</v>
      </c>
      <c r="F43" s="63" t="s">
        <v>354</v>
      </c>
    </row>
    <row r="44" spans="1:7" x14ac:dyDescent="0.25">
      <c r="A44" s="61" t="s">
        <v>1</v>
      </c>
      <c r="B44" s="62" t="s">
        <v>309</v>
      </c>
      <c r="C44" s="62" t="s">
        <v>54</v>
      </c>
      <c r="D44" s="62" t="s">
        <v>368</v>
      </c>
      <c r="E44" s="62" t="s">
        <v>391</v>
      </c>
      <c r="F44" s="63" t="s">
        <v>395</v>
      </c>
    </row>
    <row r="45" spans="1:7" x14ac:dyDescent="0.25">
      <c r="A45" s="61" t="s">
        <v>1</v>
      </c>
      <c r="B45" s="62" t="s">
        <v>309</v>
      </c>
      <c r="C45" s="62" t="s">
        <v>54</v>
      </c>
      <c r="D45" s="62" t="s">
        <v>383</v>
      </c>
      <c r="E45" s="62" t="s">
        <v>388</v>
      </c>
      <c r="F45" s="63"/>
    </row>
    <row r="46" spans="1:7" x14ac:dyDescent="0.25">
      <c r="A46" s="61" t="s">
        <v>1</v>
      </c>
      <c r="B46" s="62" t="s">
        <v>309</v>
      </c>
      <c r="C46" s="62" t="s">
        <v>54</v>
      </c>
      <c r="D46" s="62" t="s">
        <v>384</v>
      </c>
      <c r="E46" s="62" t="s">
        <v>346</v>
      </c>
      <c r="F46" s="63"/>
    </row>
    <row r="47" spans="1:7" x14ac:dyDescent="0.25">
      <c r="A47" s="61" t="s">
        <v>1</v>
      </c>
      <c r="B47" s="62" t="s">
        <v>309</v>
      </c>
      <c r="C47" s="62" t="s">
        <v>54</v>
      </c>
      <c r="D47" s="62" t="s">
        <v>385</v>
      </c>
      <c r="E47" s="62" t="s">
        <v>389</v>
      </c>
      <c r="F47" s="63"/>
    </row>
    <row r="48" spans="1:7" x14ac:dyDescent="0.25">
      <c r="A48" s="61" t="s">
        <v>1</v>
      </c>
      <c r="B48" s="62" t="s">
        <v>309</v>
      </c>
      <c r="C48" s="62" t="s">
        <v>54</v>
      </c>
      <c r="D48" s="62" t="s">
        <v>376</v>
      </c>
      <c r="E48" s="62" t="s">
        <v>392</v>
      </c>
      <c r="F48" s="63"/>
    </row>
    <row r="49" spans="1:8" x14ac:dyDescent="0.25">
      <c r="A49" s="61" t="s">
        <v>1</v>
      </c>
      <c r="B49" s="62" t="s">
        <v>309</v>
      </c>
      <c r="C49" s="62" t="s">
        <v>54</v>
      </c>
      <c r="D49" s="62" t="s">
        <v>382</v>
      </c>
      <c r="E49" s="62" t="s">
        <v>390</v>
      </c>
      <c r="F49" s="63"/>
    </row>
    <row r="50" spans="1:8" x14ac:dyDescent="0.25">
      <c r="A50" s="61" t="s">
        <v>1</v>
      </c>
      <c r="B50" s="62" t="s">
        <v>309</v>
      </c>
      <c r="C50" s="62" t="s">
        <v>54</v>
      </c>
      <c r="D50" s="62" t="s">
        <v>363</v>
      </c>
      <c r="E50" s="74"/>
      <c r="F50" s="63"/>
    </row>
    <row r="51" spans="1:8" ht="15.75" thickBot="1" x14ac:dyDescent="0.3">
      <c r="A51" s="61" t="s">
        <v>1</v>
      </c>
      <c r="B51" s="62" t="s">
        <v>309</v>
      </c>
      <c r="C51" s="62" t="s">
        <v>54</v>
      </c>
      <c r="D51" s="62" t="s">
        <v>362</v>
      </c>
      <c r="E51" s="75"/>
      <c r="F51" s="67"/>
    </row>
    <row r="52" spans="1:8" x14ac:dyDescent="0.25">
      <c r="A52" s="61" t="s">
        <v>1</v>
      </c>
      <c r="B52" s="57" t="s">
        <v>310</v>
      </c>
      <c r="C52" s="68" t="s">
        <v>75</v>
      </c>
      <c r="D52" s="57" t="s">
        <v>369</v>
      </c>
      <c r="E52" s="57" t="s">
        <v>339</v>
      </c>
      <c r="F52" s="69" t="s">
        <v>414</v>
      </c>
      <c r="G52">
        <f>COUNTA(C52:C68)</f>
        <v>17</v>
      </c>
      <c r="H52" t="s">
        <v>361</v>
      </c>
    </row>
    <row r="53" spans="1:8" x14ac:dyDescent="0.25">
      <c r="A53" s="61" t="s">
        <v>1</v>
      </c>
      <c r="B53" s="62" t="s">
        <v>310</v>
      </c>
      <c r="C53" s="62" t="s">
        <v>75</v>
      </c>
      <c r="D53" s="62" t="s">
        <v>354</v>
      </c>
      <c r="E53" s="62" t="s">
        <v>405</v>
      </c>
      <c r="F53" s="63" t="s">
        <v>413</v>
      </c>
    </row>
    <row r="54" spans="1:8" x14ac:dyDescent="0.25">
      <c r="A54" s="61" t="s">
        <v>1</v>
      </c>
      <c r="B54" s="62" t="s">
        <v>310</v>
      </c>
      <c r="C54" s="62" t="s">
        <v>75</v>
      </c>
      <c r="D54" s="62" t="s">
        <v>355</v>
      </c>
      <c r="E54" s="62" t="s">
        <v>406</v>
      </c>
      <c r="F54" s="63" t="s">
        <v>415</v>
      </c>
    </row>
    <row r="55" spans="1:8" x14ac:dyDescent="0.25">
      <c r="A55" s="61" t="s">
        <v>1</v>
      </c>
      <c r="B55" s="62" t="s">
        <v>310</v>
      </c>
      <c r="C55" s="62" t="s">
        <v>75</v>
      </c>
      <c r="D55" s="62" t="s">
        <v>374</v>
      </c>
      <c r="E55" s="62" t="s">
        <v>407</v>
      </c>
      <c r="F55" s="63" t="s">
        <v>354</v>
      </c>
    </row>
    <row r="56" spans="1:8" x14ac:dyDescent="0.25">
      <c r="A56" s="61" t="s">
        <v>1</v>
      </c>
      <c r="B56" s="62" t="s">
        <v>310</v>
      </c>
      <c r="C56" s="62" t="s">
        <v>75</v>
      </c>
      <c r="D56" s="62" t="s">
        <v>396</v>
      </c>
      <c r="E56" s="62" t="s">
        <v>408</v>
      </c>
      <c r="F56" s="63" t="s">
        <v>416</v>
      </c>
    </row>
    <row r="57" spans="1:8" x14ac:dyDescent="0.25">
      <c r="A57" s="61" t="s">
        <v>1</v>
      </c>
      <c r="B57" s="62" t="s">
        <v>310</v>
      </c>
      <c r="C57" s="62" t="s">
        <v>75</v>
      </c>
      <c r="D57" s="62" t="s">
        <v>397</v>
      </c>
      <c r="E57" s="62" t="s">
        <v>409</v>
      </c>
      <c r="F57" s="63" t="s">
        <v>397</v>
      </c>
    </row>
    <row r="58" spans="1:8" x14ac:dyDescent="0.25">
      <c r="A58" s="61" t="s">
        <v>1</v>
      </c>
      <c r="B58" s="62" t="s">
        <v>310</v>
      </c>
      <c r="C58" s="62" t="s">
        <v>75</v>
      </c>
      <c r="D58" s="62" t="s">
        <v>398</v>
      </c>
      <c r="E58" s="62" t="s">
        <v>410</v>
      </c>
      <c r="F58" s="63" t="s">
        <v>398</v>
      </c>
    </row>
    <row r="59" spans="1:8" x14ac:dyDescent="0.25">
      <c r="A59" s="61" t="s">
        <v>1</v>
      </c>
      <c r="B59" s="62" t="s">
        <v>310</v>
      </c>
      <c r="C59" s="62" t="s">
        <v>75</v>
      </c>
      <c r="D59" s="62" t="s">
        <v>368</v>
      </c>
      <c r="E59" s="62" t="s">
        <v>411</v>
      </c>
      <c r="F59" s="63" t="s">
        <v>368</v>
      </c>
    </row>
    <row r="60" spans="1:8" x14ac:dyDescent="0.25">
      <c r="A60" s="61" t="s">
        <v>1</v>
      </c>
      <c r="B60" s="62" t="s">
        <v>310</v>
      </c>
      <c r="C60" s="62" t="s">
        <v>75</v>
      </c>
      <c r="D60" s="62" t="s">
        <v>357</v>
      </c>
      <c r="E60" s="62" t="s">
        <v>412</v>
      </c>
      <c r="F60" s="63" t="s">
        <v>359</v>
      </c>
    </row>
    <row r="61" spans="1:8" x14ac:dyDescent="0.25">
      <c r="A61" s="61" t="s">
        <v>1</v>
      </c>
      <c r="B61" s="62" t="s">
        <v>310</v>
      </c>
      <c r="C61" s="62" t="s">
        <v>75</v>
      </c>
      <c r="D61" s="62" t="s">
        <v>399</v>
      </c>
      <c r="E61" s="62" t="s">
        <v>348</v>
      </c>
      <c r="F61" s="63" t="s">
        <v>400</v>
      </c>
    </row>
    <row r="62" spans="1:8" x14ac:dyDescent="0.25">
      <c r="A62" s="61" t="s">
        <v>1</v>
      </c>
      <c r="B62" s="62" t="s">
        <v>310</v>
      </c>
      <c r="C62" s="62" t="s">
        <v>75</v>
      </c>
      <c r="D62" s="62" t="s">
        <v>359</v>
      </c>
      <c r="E62" s="62"/>
      <c r="F62" s="63"/>
    </row>
    <row r="63" spans="1:8" x14ac:dyDescent="0.25">
      <c r="A63" s="61" t="s">
        <v>1</v>
      </c>
      <c r="B63" s="62" t="s">
        <v>310</v>
      </c>
      <c r="C63" s="62" t="s">
        <v>75</v>
      </c>
      <c r="D63" s="62" t="s">
        <v>360</v>
      </c>
      <c r="E63" s="62"/>
      <c r="F63" s="63"/>
    </row>
    <row r="64" spans="1:8" x14ac:dyDescent="0.25">
      <c r="A64" s="61" t="s">
        <v>1</v>
      </c>
      <c r="B64" s="62" t="s">
        <v>310</v>
      </c>
      <c r="C64" s="62" t="s">
        <v>75</v>
      </c>
      <c r="D64" s="62" t="s">
        <v>400</v>
      </c>
      <c r="E64" s="62"/>
      <c r="F64" s="63"/>
    </row>
    <row r="65" spans="1:7" x14ac:dyDescent="0.25">
      <c r="A65" s="61" t="s">
        <v>1</v>
      </c>
      <c r="B65" s="62" t="s">
        <v>310</v>
      </c>
      <c r="C65" s="62" t="s">
        <v>75</v>
      </c>
      <c r="D65" s="62" t="s">
        <v>404</v>
      </c>
      <c r="E65" s="62"/>
      <c r="F65" s="63"/>
    </row>
    <row r="66" spans="1:7" x14ac:dyDescent="0.25">
      <c r="A66" s="61" t="s">
        <v>1</v>
      </c>
      <c r="B66" s="62" t="s">
        <v>310</v>
      </c>
      <c r="C66" s="62" t="s">
        <v>75</v>
      </c>
      <c r="D66" s="62" t="s">
        <v>401</v>
      </c>
      <c r="E66" s="62"/>
      <c r="F66" s="63"/>
    </row>
    <row r="67" spans="1:7" x14ac:dyDescent="0.25">
      <c r="A67" s="61" t="s">
        <v>1</v>
      </c>
      <c r="B67" s="62" t="s">
        <v>310</v>
      </c>
      <c r="C67" s="62" t="s">
        <v>75</v>
      </c>
      <c r="D67" s="62" t="s">
        <v>403</v>
      </c>
      <c r="E67" s="62"/>
      <c r="F67" s="63"/>
    </row>
    <row r="68" spans="1:7" ht="15.75" thickBot="1" x14ac:dyDescent="0.3">
      <c r="A68" s="61" t="s">
        <v>1</v>
      </c>
      <c r="B68" s="62" t="s">
        <v>310</v>
      </c>
      <c r="C68" s="62" t="s">
        <v>75</v>
      </c>
      <c r="D68" s="62" t="s">
        <v>402</v>
      </c>
      <c r="E68" s="62"/>
      <c r="F68" s="63"/>
    </row>
    <row r="69" spans="1:7" x14ac:dyDescent="0.25">
      <c r="A69" s="56" t="s">
        <v>1</v>
      </c>
      <c r="B69" s="57" t="s">
        <v>310</v>
      </c>
      <c r="C69" s="68" t="s">
        <v>55</v>
      </c>
      <c r="D69" s="57" t="s">
        <v>421</v>
      </c>
      <c r="E69" s="57" t="s">
        <v>339</v>
      </c>
      <c r="F69" s="69" t="s">
        <v>434</v>
      </c>
      <c r="G69">
        <f>COUNTA(C69:C82)</f>
        <v>14</v>
      </c>
    </row>
    <row r="70" spans="1:7" x14ac:dyDescent="0.25">
      <c r="A70" s="61" t="s">
        <v>1</v>
      </c>
      <c r="B70" s="62" t="s">
        <v>310</v>
      </c>
      <c r="C70" s="62" t="s">
        <v>55</v>
      </c>
      <c r="D70" s="62" t="s">
        <v>417</v>
      </c>
      <c r="E70" s="62" t="s">
        <v>430</v>
      </c>
      <c r="F70" s="63" t="s">
        <v>435</v>
      </c>
    </row>
    <row r="71" spans="1:7" x14ac:dyDescent="0.25">
      <c r="A71" s="61" t="s">
        <v>1</v>
      </c>
      <c r="B71" s="62" t="s">
        <v>310</v>
      </c>
      <c r="C71" s="62" t="s">
        <v>55</v>
      </c>
      <c r="D71" s="62" t="s">
        <v>422</v>
      </c>
      <c r="E71" s="62" t="s">
        <v>425</v>
      </c>
      <c r="F71" s="63" t="s">
        <v>354</v>
      </c>
    </row>
    <row r="72" spans="1:7" x14ac:dyDescent="0.25">
      <c r="A72" s="61" t="s">
        <v>1</v>
      </c>
      <c r="B72" s="62" t="s">
        <v>310</v>
      </c>
      <c r="C72" s="62" t="s">
        <v>55</v>
      </c>
      <c r="D72" s="20" t="s">
        <v>418</v>
      </c>
      <c r="E72" s="62" t="s">
        <v>406</v>
      </c>
      <c r="F72" s="77" t="s">
        <v>436</v>
      </c>
    </row>
    <row r="73" spans="1:7" x14ac:dyDescent="0.25">
      <c r="A73" s="61" t="s">
        <v>1</v>
      </c>
      <c r="B73" s="62" t="s">
        <v>310</v>
      </c>
      <c r="C73" s="62" t="s">
        <v>55</v>
      </c>
      <c r="D73" s="20" t="s">
        <v>419</v>
      </c>
      <c r="E73" s="62" t="s">
        <v>407</v>
      </c>
      <c r="F73" s="63" t="s">
        <v>356</v>
      </c>
    </row>
    <row r="74" spans="1:7" x14ac:dyDescent="0.25">
      <c r="A74" s="76" t="s">
        <v>1</v>
      </c>
      <c r="B74" s="20" t="s">
        <v>310</v>
      </c>
      <c r="C74" s="62" t="s">
        <v>55</v>
      </c>
      <c r="D74" s="20" t="s">
        <v>420</v>
      </c>
      <c r="E74" s="62" t="s">
        <v>426</v>
      </c>
      <c r="F74" s="78"/>
    </row>
    <row r="75" spans="1:7" x14ac:dyDescent="0.25">
      <c r="A75" s="76" t="s">
        <v>1</v>
      </c>
      <c r="B75" s="20" t="s">
        <v>310</v>
      </c>
      <c r="C75" s="62" t="s">
        <v>55</v>
      </c>
      <c r="D75" s="20" t="s">
        <v>355</v>
      </c>
      <c r="E75" s="62" t="s">
        <v>427</v>
      </c>
      <c r="F75" s="78"/>
    </row>
    <row r="76" spans="1:7" x14ac:dyDescent="0.25">
      <c r="A76" s="76" t="s">
        <v>1</v>
      </c>
      <c r="B76" s="20" t="s">
        <v>310</v>
      </c>
      <c r="C76" s="62" t="s">
        <v>55</v>
      </c>
      <c r="D76" s="20" t="s">
        <v>396</v>
      </c>
      <c r="E76" s="62" t="s">
        <v>431</v>
      </c>
      <c r="F76" s="78"/>
    </row>
    <row r="77" spans="1:7" x14ac:dyDescent="0.25">
      <c r="A77" s="76" t="s">
        <v>1</v>
      </c>
      <c r="B77" s="20" t="s">
        <v>310</v>
      </c>
      <c r="C77" s="62" t="s">
        <v>55</v>
      </c>
      <c r="D77" s="20" t="s">
        <v>366</v>
      </c>
      <c r="E77" s="62" t="s">
        <v>432</v>
      </c>
      <c r="F77" s="63"/>
    </row>
    <row r="78" spans="1:7" x14ac:dyDescent="0.25">
      <c r="A78" s="76" t="s">
        <v>1</v>
      </c>
      <c r="B78" s="20" t="s">
        <v>310</v>
      </c>
      <c r="C78" s="62" t="s">
        <v>55</v>
      </c>
      <c r="D78" s="20" t="s">
        <v>360</v>
      </c>
      <c r="E78" s="62" t="s">
        <v>429</v>
      </c>
      <c r="F78" s="63"/>
    </row>
    <row r="79" spans="1:7" x14ac:dyDescent="0.25">
      <c r="A79" s="76" t="s">
        <v>1</v>
      </c>
      <c r="B79" s="20" t="s">
        <v>310</v>
      </c>
      <c r="C79" s="62" t="s">
        <v>55</v>
      </c>
      <c r="D79" s="20" t="s">
        <v>423</v>
      </c>
      <c r="E79" s="74"/>
      <c r="F79" s="63"/>
    </row>
    <row r="80" spans="1:7" x14ac:dyDescent="0.25">
      <c r="A80" s="76" t="s">
        <v>1</v>
      </c>
      <c r="B80" s="20" t="s">
        <v>310</v>
      </c>
      <c r="C80" s="62" t="s">
        <v>55</v>
      </c>
      <c r="D80" s="20" t="s">
        <v>372</v>
      </c>
      <c r="E80" s="74"/>
      <c r="F80" s="63"/>
    </row>
    <row r="81" spans="1:7" x14ac:dyDescent="0.25">
      <c r="A81" s="76" t="s">
        <v>1</v>
      </c>
      <c r="B81" s="20" t="s">
        <v>310</v>
      </c>
      <c r="C81" s="62" t="s">
        <v>55</v>
      </c>
      <c r="D81" s="20" t="s">
        <v>403</v>
      </c>
      <c r="E81" s="74"/>
      <c r="F81" s="63"/>
    </row>
    <row r="82" spans="1:7" ht="15.75" thickBot="1" x14ac:dyDescent="0.3">
      <c r="A82" s="76" t="s">
        <v>1</v>
      </c>
      <c r="B82" s="20" t="s">
        <v>310</v>
      </c>
      <c r="C82" s="62" t="s">
        <v>55</v>
      </c>
      <c r="D82" s="20" t="s">
        <v>424</v>
      </c>
      <c r="E82" s="65"/>
      <c r="F82" s="67"/>
    </row>
    <row r="83" spans="1:7" x14ac:dyDescent="0.25">
      <c r="A83" s="76" t="s">
        <v>1</v>
      </c>
      <c r="B83" s="57" t="s">
        <v>311</v>
      </c>
      <c r="C83" s="57" t="s">
        <v>56</v>
      </c>
      <c r="D83" s="57" t="s">
        <v>351</v>
      </c>
      <c r="E83" s="57" t="s">
        <v>339</v>
      </c>
      <c r="F83" s="69" t="s">
        <v>451</v>
      </c>
      <c r="G83">
        <f>COUNTA(C83:C105)</f>
        <v>23</v>
      </c>
    </row>
    <row r="84" spans="1:7" x14ac:dyDescent="0.25">
      <c r="A84" s="61" t="s">
        <v>1</v>
      </c>
      <c r="B84" s="62" t="s">
        <v>311</v>
      </c>
      <c r="C84" s="62" t="s">
        <v>56</v>
      </c>
      <c r="D84" s="62" t="s">
        <v>437</v>
      </c>
      <c r="E84" s="62" t="s">
        <v>405</v>
      </c>
      <c r="F84" s="63" t="s">
        <v>452</v>
      </c>
    </row>
    <row r="85" spans="1:7" x14ac:dyDescent="0.25">
      <c r="A85" s="61" t="s">
        <v>1</v>
      </c>
      <c r="B85" s="62" t="s">
        <v>311</v>
      </c>
      <c r="C85" s="62" t="s">
        <v>56</v>
      </c>
      <c r="D85" s="62" t="s">
        <v>381</v>
      </c>
      <c r="E85" s="62" t="s">
        <v>447</v>
      </c>
      <c r="F85" s="63" t="s">
        <v>453</v>
      </c>
    </row>
    <row r="86" spans="1:7" x14ac:dyDescent="0.25">
      <c r="A86" s="61" t="s">
        <v>1</v>
      </c>
      <c r="B86" s="62" t="s">
        <v>311</v>
      </c>
      <c r="C86" s="62" t="s">
        <v>56</v>
      </c>
      <c r="D86" s="62" t="s">
        <v>438</v>
      </c>
      <c r="E86" s="62" t="s">
        <v>448</v>
      </c>
      <c r="F86" s="63" t="s">
        <v>450</v>
      </c>
    </row>
    <row r="87" spans="1:7" x14ac:dyDescent="0.25">
      <c r="A87" s="61" t="s">
        <v>1</v>
      </c>
      <c r="B87" s="62" t="s">
        <v>311</v>
      </c>
      <c r="C87" s="62" t="s">
        <v>56</v>
      </c>
      <c r="D87" s="62" t="s">
        <v>374</v>
      </c>
      <c r="E87" s="62" t="s">
        <v>410</v>
      </c>
      <c r="F87" s="63" t="s">
        <v>454</v>
      </c>
    </row>
    <row r="88" spans="1:7" x14ac:dyDescent="0.25">
      <c r="A88" s="61" t="s">
        <v>1</v>
      </c>
      <c r="B88" s="62" t="s">
        <v>311</v>
      </c>
      <c r="C88" s="62" t="s">
        <v>56</v>
      </c>
      <c r="D88" s="62" t="s">
        <v>396</v>
      </c>
      <c r="E88" s="62" t="s">
        <v>411</v>
      </c>
      <c r="F88" s="63"/>
    </row>
    <row r="89" spans="1:7" x14ac:dyDescent="0.25">
      <c r="A89" s="61" t="s">
        <v>1</v>
      </c>
      <c r="B89" s="62" t="s">
        <v>311</v>
      </c>
      <c r="C89" s="62" t="s">
        <v>56</v>
      </c>
      <c r="D89" s="62" t="s">
        <v>356</v>
      </c>
      <c r="E89" s="62" t="s">
        <v>449</v>
      </c>
      <c r="F89" s="63"/>
    </row>
    <row r="90" spans="1:7" x14ac:dyDescent="0.25">
      <c r="A90" s="61" t="s">
        <v>1</v>
      </c>
      <c r="B90" s="62" t="s">
        <v>311</v>
      </c>
      <c r="C90" s="62" t="s">
        <v>56</v>
      </c>
      <c r="D90" s="62" t="s">
        <v>398</v>
      </c>
      <c r="E90" s="62"/>
      <c r="F90" s="63"/>
    </row>
    <row r="91" spans="1:7" x14ac:dyDescent="0.25">
      <c r="A91" s="61" t="s">
        <v>1</v>
      </c>
      <c r="B91" s="62" t="s">
        <v>311</v>
      </c>
      <c r="C91" s="62" t="s">
        <v>56</v>
      </c>
      <c r="D91" s="62" t="s">
        <v>439</v>
      </c>
      <c r="E91" s="62"/>
      <c r="F91" s="63"/>
    </row>
    <row r="92" spans="1:7" x14ac:dyDescent="0.25">
      <c r="A92" s="61" t="s">
        <v>1</v>
      </c>
      <c r="B92" s="62" t="s">
        <v>311</v>
      </c>
      <c r="C92" s="62" t="s">
        <v>56</v>
      </c>
      <c r="D92" s="62" t="s">
        <v>357</v>
      </c>
      <c r="E92" s="62"/>
      <c r="F92" s="63"/>
    </row>
    <row r="93" spans="1:7" x14ac:dyDescent="0.25">
      <c r="A93" s="61" t="s">
        <v>1</v>
      </c>
      <c r="B93" s="62" t="s">
        <v>311</v>
      </c>
      <c r="C93" s="62" t="s">
        <v>56</v>
      </c>
      <c r="D93" s="62" t="s">
        <v>440</v>
      </c>
      <c r="E93" s="62"/>
      <c r="F93" s="63"/>
    </row>
    <row r="94" spans="1:7" x14ac:dyDescent="0.25">
      <c r="A94" s="61" t="s">
        <v>1</v>
      </c>
      <c r="B94" s="62" t="s">
        <v>311</v>
      </c>
      <c r="C94" s="62" t="s">
        <v>56</v>
      </c>
      <c r="D94" s="62" t="s">
        <v>441</v>
      </c>
      <c r="E94" s="62"/>
      <c r="F94" s="63"/>
    </row>
    <row r="95" spans="1:7" x14ac:dyDescent="0.25">
      <c r="A95" s="61" t="s">
        <v>1</v>
      </c>
      <c r="B95" s="62" t="s">
        <v>311</v>
      </c>
      <c r="C95" s="62" t="s">
        <v>56</v>
      </c>
      <c r="D95" s="62" t="s">
        <v>399</v>
      </c>
      <c r="E95" s="62"/>
      <c r="F95" s="63"/>
    </row>
    <row r="96" spans="1:7" x14ac:dyDescent="0.25">
      <c r="A96" s="61" t="s">
        <v>1</v>
      </c>
      <c r="B96" s="62" t="s">
        <v>311</v>
      </c>
      <c r="C96" s="62" t="s">
        <v>56</v>
      </c>
      <c r="D96" s="62" t="s">
        <v>375</v>
      </c>
      <c r="E96" s="62"/>
      <c r="F96" s="63"/>
    </row>
    <row r="97" spans="1:7" x14ac:dyDescent="0.25">
      <c r="A97" s="61" t="s">
        <v>1</v>
      </c>
      <c r="B97" s="62" t="s">
        <v>311</v>
      </c>
      <c r="C97" s="62" t="s">
        <v>56</v>
      </c>
      <c r="D97" s="62" t="s">
        <v>359</v>
      </c>
      <c r="E97" s="62"/>
      <c r="F97" s="63"/>
    </row>
    <row r="98" spans="1:7" x14ac:dyDescent="0.25">
      <c r="A98" s="61" t="s">
        <v>1</v>
      </c>
      <c r="B98" s="62" t="s">
        <v>311</v>
      </c>
      <c r="C98" s="62" t="s">
        <v>56</v>
      </c>
      <c r="D98" s="62" t="s">
        <v>360</v>
      </c>
      <c r="E98" s="62"/>
      <c r="F98" s="63"/>
    </row>
    <row r="99" spans="1:7" x14ac:dyDescent="0.25">
      <c r="A99" s="61" t="s">
        <v>1</v>
      </c>
      <c r="B99" s="62" t="s">
        <v>311</v>
      </c>
      <c r="C99" s="62" t="s">
        <v>56</v>
      </c>
      <c r="D99" s="62" t="s">
        <v>442</v>
      </c>
      <c r="E99" s="62"/>
      <c r="F99" s="63"/>
    </row>
    <row r="100" spans="1:7" x14ac:dyDescent="0.25">
      <c r="A100" s="61" t="s">
        <v>1</v>
      </c>
      <c r="B100" s="62" t="s">
        <v>311</v>
      </c>
      <c r="C100" s="62" t="s">
        <v>56</v>
      </c>
      <c r="D100" s="62" t="s">
        <v>443</v>
      </c>
      <c r="E100" s="62"/>
      <c r="F100" s="63"/>
    </row>
    <row r="101" spans="1:7" x14ac:dyDescent="0.25">
      <c r="A101" s="61" t="s">
        <v>1</v>
      </c>
      <c r="B101" s="62" t="s">
        <v>311</v>
      </c>
      <c r="C101" s="62" t="s">
        <v>56</v>
      </c>
      <c r="D101" s="62" t="s">
        <v>444</v>
      </c>
      <c r="E101" s="62"/>
      <c r="F101" s="63"/>
    </row>
    <row r="102" spans="1:7" x14ac:dyDescent="0.25">
      <c r="A102" s="61" t="s">
        <v>1</v>
      </c>
      <c r="B102" s="62" t="s">
        <v>311</v>
      </c>
      <c r="C102" s="62" t="s">
        <v>56</v>
      </c>
      <c r="D102" s="62" t="s">
        <v>445</v>
      </c>
      <c r="E102" s="62"/>
      <c r="F102" s="63"/>
    </row>
    <row r="103" spans="1:7" x14ac:dyDescent="0.25">
      <c r="A103" s="61" t="s">
        <v>1</v>
      </c>
      <c r="B103" s="62" t="s">
        <v>311</v>
      </c>
      <c r="C103" s="62" t="s">
        <v>56</v>
      </c>
      <c r="D103" s="62" t="s">
        <v>446</v>
      </c>
      <c r="E103" s="62"/>
      <c r="F103" s="63"/>
    </row>
    <row r="104" spans="1:7" x14ac:dyDescent="0.25">
      <c r="A104" s="61" t="s">
        <v>1</v>
      </c>
      <c r="B104" s="62" t="s">
        <v>311</v>
      </c>
      <c r="C104" s="62" t="s">
        <v>56</v>
      </c>
      <c r="D104" s="62" t="s">
        <v>456</v>
      </c>
      <c r="E104" s="62"/>
      <c r="F104" s="63"/>
    </row>
    <row r="105" spans="1:7" ht="15.75" thickBot="1" x14ac:dyDescent="0.3">
      <c r="A105" s="64" t="s">
        <v>1</v>
      </c>
      <c r="B105" s="65" t="s">
        <v>311</v>
      </c>
      <c r="C105" s="65" t="s">
        <v>56</v>
      </c>
      <c r="D105" s="65" t="s">
        <v>455</v>
      </c>
      <c r="E105" s="65"/>
      <c r="F105" s="67"/>
    </row>
    <row r="106" spans="1:7" x14ac:dyDescent="0.25">
      <c r="A106" s="56" t="s">
        <v>2</v>
      </c>
      <c r="B106" s="57" t="s">
        <v>308</v>
      </c>
      <c r="C106" s="79" t="s">
        <v>76</v>
      </c>
      <c r="D106" s="57" t="s">
        <v>461</v>
      </c>
      <c r="E106" s="57" t="s">
        <v>339</v>
      </c>
      <c r="F106" s="69" t="s">
        <v>459</v>
      </c>
      <c r="G106">
        <f>COUNTA(C106:C112)</f>
        <v>7</v>
      </c>
    </row>
    <row r="107" spans="1:7" x14ac:dyDescent="0.25">
      <c r="A107" s="61" t="s">
        <v>2</v>
      </c>
      <c r="B107" s="62" t="s">
        <v>308</v>
      </c>
      <c r="C107" s="80" t="s">
        <v>76</v>
      </c>
      <c r="D107" s="62" t="s">
        <v>462</v>
      </c>
      <c r="E107" s="62" t="s">
        <v>405</v>
      </c>
      <c r="F107" s="63" t="s">
        <v>460</v>
      </c>
    </row>
    <row r="108" spans="1:7" x14ac:dyDescent="0.25">
      <c r="A108" s="61" t="s">
        <v>2</v>
      </c>
      <c r="B108" s="62" t="s">
        <v>308</v>
      </c>
      <c r="C108" s="80" t="s">
        <v>76</v>
      </c>
      <c r="D108" s="62" t="s">
        <v>457</v>
      </c>
      <c r="E108" s="62" t="s">
        <v>406</v>
      </c>
      <c r="F108" s="63"/>
    </row>
    <row r="109" spans="1:7" x14ac:dyDescent="0.25">
      <c r="A109" s="61" t="s">
        <v>2</v>
      </c>
      <c r="B109" s="62" t="s">
        <v>308</v>
      </c>
      <c r="C109" s="80" t="s">
        <v>76</v>
      </c>
      <c r="D109" s="62" t="s">
        <v>463</v>
      </c>
      <c r="E109" s="62" t="s">
        <v>449</v>
      </c>
      <c r="F109" s="63"/>
    </row>
    <row r="110" spans="1:7" x14ac:dyDescent="0.25">
      <c r="A110" s="61" t="s">
        <v>2</v>
      </c>
      <c r="B110" s="62" t="s">
        <v>308</v>
      </c>
      <c r="C110" s="80" t="s">
        <v>76</v>
      </c>
      <c r="D110" s="62" t="s">
        <v>458</v>
      </c>
      <c r="E110" s="62"/>
      <c r="F110" s="63"/>
    </row>
    <row r="111" spans="1:7" x14ac:dyDescent="0.25">
      <c r="A111" s="61" t="s">
        <v>2</v>
      </c>
      <c r="B111" s="62" t="s">
        <v>308</v>
      </c>
      <c r="C111" s="80" t="s">
        <v>76</v>
      </c>
      <c r="D111" s="62" t="s">
        <v>464</v>
      </c>
      <c r="E111" s="62"/>
      <c r="F111" s="63"/>
    </row>
    <row r="112" spans="1:7" ht="15.75" thickBot="1" x14ac:dyDescent="0.3">
      <c r="A112" s="64" t="s">
        <v>2</v>
      </c>
      <c r="B112" s="65" t="s">
        <v>308</v>
      </c>
      <c r="C112" s="81" t="s">
        <v>76</v>
      </c>
      <c r="D112" s="65" t="s">
        <v>465</v>
      </c>
      <c r="E112" s="65"/>
      <c r="F112" s="67"/>
    </row>
    <row r="113" spans="1:7" x14ac:dyDescent="0.25">
      <c r="A113" s="56" t="s">
        <v>2</v>
      </c>
      <c r="B113" s="57" t="s">
        <v>308</v>
      </c>
      <c r="C113" s="79" t="s">
        <v>77</v>
      </c>
      <c r="D113" s="57" t="s">
        <v>461</v>
      </c>
      <c r="E113" s="57" t="s">
        <v>339</v>
      </c>
      <c r="F113" s="69" t="s">
        <v>476</v>
      </c>
      <c r="G113">
        <f>COUNTA(C113:C133)</f>
        <v>21</v>
      </c>
    </row>
    <row r="114" spans="1:7" x14ac:dyDescent="0.25">
      <c r="A114" s="61" t="s">
        <v>2</v>
      </c>
      <c r="B114" s="62" t="s">
        <v>308</v>
      </c>
      <c r="C114" s="80" t="s">
        <v>77</v>
      </c>
      <c r="D114" s="62" t="s">
        <v>462</v>
      </c>
      <c r="E114" s="62" t="s">
        <v>340</v>
      </c>
      <c r="F114" s="63" t="s">
        <v>477</v>
      </c>
    </row>
    <row r="115" spans="1:7" x14ac:dyDescent="0.25">
      <c r="A115" s="61" t="s">
        <v>2</v>
      </c>
      <c r="B115" s="62" t="s">
        <v>308</v>
      </c>
      <c r="C115" s="80" t="s">
        <v>77</v>
      </c>
      <c r="D115" s="62" t="s">
        <v>480</v>
      </c>
      <c r="E115" s="62" t="s">
        <v>341</v>
      </c>
      <c r="F115" s="63"/>
    </row>
    <row r="116" spans="1:7" x14ac:dyDescent="0.25">
      <c r="A116" s="61" t="s">
        <v>2</v>
      </c>
      <c r="B116" s="62" t="s">
        <v>308</v>
      </c>
      <c r="C116" s="80" t="s">
        <v>77</v>
      </c>
      <c r="D116" s="62" t="s">
        <v>481</v>
      </c>
      <c r="E116" s="62" t="s">
        <v>344</v>
      </c>
      <c r="F116" s="63"/>
    </row>
    <row r="117" spans="1:7" x14ac:dyDescent="0.25">
      <c r="A117" s="61" t="s">
        <v>2</v>
      </c>
      <c r="B117" s="62" t="s">
        <v>308</v>
      </c>
      <c r="C117" s="80" t="s">
        <v>77</v>
      </c>
      <c r="D117" s="62" t="s">
        <v>482</v>
      </c>
      <c r="E117" s="62" t="s">
        <v>343</v>
      </c>
      <c r="F117" s="63"/>
    </row>
    <row r="118" spans="1:7" x14ac:dyDescent="0.25">
      <c r="A118" s="61" t="s">
        <v>2</v>
      </c>
      <c r="B118" s="62" t="s">
        <v>308</v>
      </c>
      <c r="C118" s="80" t="s">
        <v>77</v>
      </c>
      <c r="D118" s="62" t="s">
        <v>438</v>
      </c>
      <c r="E118" s="62" t="s">
        <v>467</v>
      </c>
      <c r="F118" s="63"/>
    </row>
    <row r="119" spans="1:7" x14ac:dyDescent="0.25">
      <c r="A119" s="61" t="s">
        <v>2</v>
      </c>
      <c r="B119" s="62" t="s">
        <v>308</v>
      </c>
      <c r="C119" s="80" t="s">
        <v>77</v>
      </c>
      <c r="D119" s="62" t="s">
        <v>374</v>
      </c>
      <c r="E119" s="62" t="s">
        <v>468</v>
      </c>
      <c r="F119" s="63"/>
    </row>
    <row r="120" spans="1:7" x14ac:dyDescent="0.25">
      <c r="A120" s="61" t="s">
        <v>2</v>
      </c>
      <c r="B120" s="62" t="s">
        <v>308</v>
      </c>
      <c r="C120" s="80" t="s">
        <v>77</v>
      </c>
      <c r="D120" s="62" t="s">
        <v>483</v>
      </c>
      <c r="E120" s="62" t="s">
        <v>425</v>
      </c>
      <c r="F120" s="63"/>
    </row>
    <row r="121" spans="1:7" x14ac:dyDescent="0.25">
      <c r="A121" s="61" t="s">
        <v>2</v>
      </c>
      <c r="B121" s="62" t="s">
        <v>308</v>
      </c>
      <c r="C121" s="80" t="s">
        <v>77</v>
      </c>
      <c r="D121" s="62" t="s">
        <v>376</v>
      </c>
      <c r="E121" s="62" t="s">
        <v>447</v>
      </c>
      <c r="F121" s="63"/>
    </row>
    <row r="122" spans="1:7" x14ac:dyDescent="0.25">
      <c r="A122" s="61" t="s">
        <v>2</v>
      </c>
      <c r="B122" s="62" t="s">
        <v>308</v>
      </c>
      <c r="C122" s="80" t="s">
        <v>77</v>
      </c>
      <c r="D122" s="62" t="s">
        <v>484</v>
      </c>
      <c r="E122" s="62" t="s">
        <v>426</v>
      </c>
      <c r="F122" s="63"/>
    </row>
    <row r="123" spans="1:7" x14ac:dyDescent="0.25">
      <c r="A123" s="61" t="s">
        <v>2</v>
      </c>
      <c r="B123" s="62" t="s">
        <v>308</v>
      </c>
      <c r="C123" s="80" t="s">
        <v>77</v>
      </c>
      <c r="D123" s="62" t="s">
        <v>444</v>
      </c>
      <c r="E123" s="62" t="s">
        <v>427</v>
      </c>
      <c r="F123" s="63"/>
    </row>
    <row r="124" spans="1:7" x14ac:dyDescent="0.25">
      <c r="A124" s="61" t="s">
        <v>2</v>
      </c>
      <c r="B124" s="62" t="s">
        <v>308</v>
      </c>
      <c r="C124" s="80" t="s">
        <v>77</v>
      </c>
      <c r="D124" s="62" t="s">
        <v>466</v>
      </c>
      <c r="E124" s="62" t="s">
        <v>478</v>
      </c>
      <c r="F124" s="63"/>
    </row>
    <row r="125" spans="1:7" x14ac:dyDescent="0.25">
      <c r="A125" s="61" t="s">
        <v>2</v>
      </c>
      <c r="B125" s="62" t="s">
        <v>308</v>
      </c>
      <c r="C125" s="80" t="s">
        <v>77</v>
      </c>
      <c r="D125" s="62" t="s">
        <v>485</v>
      </c>
      <c r="E125" s="62" t="s">
        <v>469</v>
      </c>
      <c r="F125" s="63"/>
    </row>
    <row r="126" spans="1:7" x14ac:dyDescent="0.25">
      <c r="A126" s="61" t="s">
        <v>2</v>
      </c>
      <c r="B126" s="62" t="s">
        <v>308</v>
      </c>
      <c r="C126" s="80" t="s">
        <v>77</v>
      </c>
      <c r="D126" s="62" t="s">
        <v>486</v>
      </c>
      <c r="E126" s="62" t="s">
        <v>470</v>
      </c>
      <c r="F126" s="63"/>
    </row>
    <row r="127" spans="1:7" x14ac:dyDescent="0.25">
      <c r="A127" s="61" t="s">
        <v>2</v>
      </c>
      <c r="B127" s="62" t="s">
        <v>308</v>
      </c>
      <c r="C127" s="80" t="s">
        <v>77</v>
      </c>
      <c r="D127" s="62"/>
      <c r="E127" s="62" t="s">
        <v>471</v>
      </c>
      <c r="F127" s="63"/>
    </row>
    <row r="128" spans="1:7" x14ac:dyDescent="0.25">
      <c r="A128" s="61" t="s">
        <v>2</v>
      </c>
      <c r="B128" s="62" t="s">
        <v>308</v>
      </c>
      <c r="C128" s="80" t="s">
        <v>77</v>
      </c>
      <c r="D128" s="62"/>
      <c r="E128" s="62" t="s">
        <v>479</v>
      </c>
      <c r="F128" s="63"/>
    </row>
    <row r="129" spans="1:7" x14ac:dyDescent="0.25">
      <c r="A129" s="61" t="s">
        <v>2</v>
      </c>
      <c r="B129" s="62" t="s">
        <v>308</v>
      </c>
      <c r="C129" s="80" t="s">
        <v>77</v>
      </c>
      <c r="D129" s="62"/>
      <c r="E129" s="62" t="s">
        <v>472</v>
      </c>
      <c r="F129" s="63"/>
    </row>
    <row r="130" spans="1:7" x14ac:dyDescent="0.25">
      <c r="A130" s="61" t="s">
        <v>2</v>
      </c>
      <c r="B130" s="62" t="s">
        <v>308</v>
      </c>
      <c r="C130" s="80" t="s">
        <v>77</v>
      </c>
      <c r="D130" s="62"/>
      <c r="E130" s="62" t="s">
        <v>473</v>
      </c>
      <c r="F130" s="63"/>
    </row>
    <row r="131" spans="1:7" x14ac:dyDescent="0.25">
      <c r="A131" s="61" t="s">
        <v>2</v>
      </c>
      <c r="B131" s="62" t="s">
        <v>308</v>
      </c>
      <c r="C131" s="80" t="s">
        <v>77</v>
      </c>
      <c r="D131" s="62"/>
      <c r="E131" s="62" t="s">
        <v>346</v>
      </c>
      <c r="F131" s="63"/>
    </row>
    <row r="132" spans="1:7" x14ac:dyDescent="0.25">
      <c r="A132" s="61" t="s">
        <v>2</v>
      </c>
      <c r="B132" s="62" t="s">
        <v>308</v>
      </c>
      <c r="C132" s="80" t="s">
        <v>77</v>
      </c>
      <c r="D132" s="62"/>
      <c r="E132" s="62" t="s">
        <v>474</v>
      </c>
      <c r="F132" s="63"/>
    </row>
    <row r="133" spans="1:7" ht="15.75" thickBot="1" x14ac:dyDescent="0.3">
      <c r="A133" s="64" t="s">
        <v>2</v>
      </c>
      <c r="B133" s="65" t="s">
        <v>308</v>
      </c>
      <c r="C133" s="81" t="s">
        <v>77</v>
      </c>
      <c r="D133" s="65"/>
      <c r="E133" s="65" t="s">
        <v>475</v>
      </c>
      <c r="F133" s="67"/>
    </row>
    <row r="134" spans="1:7" x14ac:dyDescent="0.25">
      <c r="A134" s="56" t="s">
        <v>2</v>
      </c>
      <c r="B134" s="57" t="s">
        <v>308</v>
      </c>
      <c r="C134" s="79" t="s">
        <v>78</v>
      </c>
      <c r="D134" s="57" t="s">
        <v>461</v>
      </c>
      <c r="E134" s="57" t="s">
        <v>339</v>
      </c>
      <c r="F134" s="69" t="s">
        <v>493</v>
      </c>
      <c r="G134">
        <f>COUNTA(C134:C142)</f>
        <v>9</v>
      </c>
    </row>
    <row r="135" spans="1:7" x14ac:dyDescent="0.25">
      <c r="A135" s="61" t="s">
        <v>2</v>
      </c>
      <c r="B135" s="62" t="s">
        <v>308</v>
      </c>
      <c r="C135" s="62" t="s">
        <v>78</v>
      </c>
      <c r="D135" s="62" t="s">
        <v>462</v>
      </c>
      <c r="E135" s="62" t="s">
        <v>405</v>
      </c>
      <c r="F135" s="63" t="s">
        <v>494</v>
      </c>
    </row>
    <row r="136" spans="1:7" x14ac:dyDescent="0.25">
      <c r="A136" s="61" t="s">
        <v>2</v>
      </c>
      <c r="B136" s="62" t="s">
        <v>308</v>
      </c>
      <c r="C136" s="62" t="s">
        <v>78</v>
      </c>
      <c r="D136" s="62" t="s">
        <v>489</v>
      </c>
      <c r="E136" s="62" t="s">
        <v>406</v>
      </c>
      <c r="F136" s="63" t="s">
        <v>374</v>
      </c>
    </row>
    <row r="137" spans="1:7" x14ac:dyDescent="0.25">
      <c r="A137" s="61" t="s">
        <v>2</v>
      </c>
      <c r="B137" s="62" t="s">
        <v>308</v>
      </c>
      <c r="C137" s="62" t="s">
        <v>78</v>
      </c>
      <c r="D137" s="62" t="s">
        <v>438</v>
      </c>
      <c r="E137" s="62" t="s">
        <v>412</v>
      </c>
      <c r="F137" s="63" t="s">
        <v>375</v>
      </c>
    </row>
    <row r="138" spans="1:7" x14ac:dyDescent="0.25">
      <c r="A138" s="61" t="s">
        <v>2</v>
      </c>
      <c r="B138" s="62" t="s">
        <v>308</v>
      </c>
      <c r="C138" s="62" t="s">
        <v>78</v>
      </c>
      <c r="D138" s="62" t="s">
        <v>374</v>
      </c>
      <c r="E138" s="62" t="s">
        <v>491</v>
      </c>
      <c r="F138" s="63" t="s">
        <v>366</v>
      </c>
    </row>
    <row r="139" spans="1:7" x14ac:dyDescent="0.25">
      <c r="A139" s="61" t="s">
        <v>2</v>
      </c>
      <c r="B139" s="62" t="s">
        <v>308</v>
      </c>
      <c r="C139" s="62" t="s">
        <v>78</v>
      </c>
      <c r="D139" s="62" t="s">
        <v>375</v>
      </c>
      <c r="E139" s="62" t="s">
        <v>492</v>
      </c>
      <c r="F139" s="63" t="s">
        <v>376</v>
      </c>
    </row>
    <row r="140" spans="1:7" x14ac:dyDescent="0.25">
      <c r="A140" s="61" t="s">
        <v>2</v>
      </c>
      <c r="B140" s="62" t="s">
        <v>308</v>
      </c>
      <c r="C140" s="62" t="s">
        <v>78</v>
      </c>
      <c r="D140" s="62" t="s">
        <v>359</v>
      </c>
      <c r="E140" s="62" t="s">
        <v>346</v>
      </c>
      <c r="F140" s="63"/>
    </row>
    <row r="141" spans="1:7" x14ac:dyDescent="0.25">
      <c r="A141" s="61" t="s">
        <v>2</v>
      </c>
      <c r="B141" s="62" t="s">
        <v>308</v>
      </c>
      <c r="C141" s="62" t="s">
        <v>78</v>
      </c>
      <c r="D141" s="62" t="s">
        <v>488</v>
      </c>
      <c r="E141" s="62" t="s">
        <v>490</v>
      </c>
      <c r="F141" s="63"/>
    </row>
    <row r="142" spans="1:7" ht="15.75" thickBot="1" x14ac:dyDescent="0.3">
      <c r="A142" s="64" t="s">
        <v>2</v>
      </c>
      <c r="B142" s="65" t="s">
        <v>308</v>
      </c>
      <c r="C142" s="65" t="s">
        <v>78</v>
      </c>
      <c r="D142" s="65" t="s">
        <v>487</v>
      </c>
      <c r="E142" s="65"/>
      <c r="F142" s="67"/>
    </row>
    <row r="143" spans="1:7" x14ac:dyDescent="0.25">
      <c r="A143" s="56" t="s">
        <v>2</v>
      </c>
      <c r="B143" s="57" t="s">
        <v>308</v>
      </c>
      <c r="C143" s="79" t="s">
        <v>37</v>
      </c>
      <c r="D143" s="57" t="s">
        <v>369</v>
      </c>
      <c r="E143" s="57" t="s">
        <v>339</v>
      </c>
      <c r="F143" s="69" t="s">
        <v>496</v>
      </c>
      <c r="G143">
        <f>COUNTA(C143:C149)</f>
        <v>7</v>
      </c>
    </row>
    <row r="144" spans="1:7" x14ac:dyDescent="0.25">
      <c r="A144" s="61" t="s">
        <v>2</v>
      </c>
      <c r="B144" s="62" t="s">
        <v>308</v>
      </c>
      <c r="C144" s="80" t="s">
        <v>37</v>
      </c>
      <c r="D144" s="62" t="s">
        <v>480</v>
      </c>
      <c r="E144" s="62" t="s">
        <v>495</v>
      </c>
      <c r="F144" s="63" t="s">
        <v>494</v>
      </c>
    </row>
    <row r="145" spans="1:7" x14ac:dyDescent="0.25">
      <c r="A145" s="61" t="s">
        <v>2</v>
      </c>
      <c r="B145" s="62" t="s">
        <v>308</v>
      </c>
      <c r="C145" s="80" t="s">
        <v>37</v>
      </c>
      <c r="D145" s="62" t="s">
        <v>355</v>
      </c>
      <c r="E145" s="62"/>
      <c r="F145" s="63" t="s">
        <v>374</v>
      </c>
    </row>
    <row r="146" spans="1:7" x14ac:dyDescent="0.25">
      <c r="A146" s="61" t="s">
        <v>2</v>
      </c>
      <c r="B146" s="62" t="s">
        <v>308</v>
      </c>
      <c r="C146" s="80" t="s">
        <v>37</v>
      </c>
      <c r="D146" s="62" t="s">
        <v>497</v>
      </c>
      <c r="E146" s="62"/>
      <c r="F146" s="63" t="s">
        <v>375</v>
      </c>
    </row>
    <row r="147" spans="1:7" x14ac:dyDescent="0.25">
      <c r="A147" s="61" t="s">
        <v>2</v>
      </c>
      <c r="B147" s="62" t="s">
        <v>308</v>
      </c>
      <c r="C147" s="80" t="s">
        <v>37</v>
      </c>
      <c r="D147" s="62" t="s">
        <v>375</v>
      </c>
      <c r="E147" s="62"/>
      <c r="F147" s="63"/>
    </row>
    <row r="148" spans="1:7" x14ac:dyDescent="0.25">
      <c r="A148" s="61" t="s">
        <v>2</v>
      </c>
      <c r="B148" s="62" t="s">
        <v>308</v>
      </c>
      <c r="C148" s="80" t="s">
        <v>37</v>
      </c>
      <c r="D148" s="62" t="s">
        <v>352</v>
      </c>
      <c r="E148" s="62"/>
      <c r="F148" s="63"/>
    </row>
    <row r="149" spans="1:7" ht="15.75" thickBot="1" x14ac:dyDescent="0.3">
      <c r="A149" s="64" t="s">
        <v>2</v>
      </c>
      <c r="B149" s="65" t="s">
        <v>308</v>
      </c>
      <c r="C149" s="81" t="s">
        <v>37</v>
      </c>
      <c r="D149" s="65" t="s">
        <v>353</v>
      </c>
      <c r="E149" s="65"/>
      <c r="F149" s="67"/>
    </row>
    <row r="150" spans="1:7" x14ac:dyDescent="0.25">
      <c r="A150" s="56" t="s">
        <v>2</v>
      </c>
      <c r="B150" s="57" t="s">
        <v>310</v>
      </c>
      <c r="C150" s="79" t="s">
        <v>57</v>
      </c>
      <c r="D150" s="57" t="s">
        <v>369</v>
      </c>
      <c r="E150" s="57" t="s">
        <v>500</v>
      </c>
      <c r="F150" s="69" t="s">
        <v>502</v>
      </c>
      <c r="G150">
        <f>COUNTA(C150:C160)</f>
        <v>11</v>
      </c>
    </row>
    <row r="151" spans="1:7" x14ac:dyDescent="0.25">
      <c r="A151" s="61" t="s">
        <v>2</v>
      </c>
      <c r="B151" s="62" t="s">
        <v>310</v>
      </c>
      <c r="C151" s="80" t="s">
        <v>57</v>
      </c>
      <c r="D151" s="62" t="s">
        <v>480</v>
      </c>
      <c r="E151" s="62" t="s">
        <v>501</v>
      </c>
      <c r="F151" s="63" t="s">
        <v>504</v>
      </c>
    </row>
    <row r="152" spans="1:7" x14ac:dyDescent="0.25">
      <c r="A152" s="61" t="s">
        <v>2</v>
      </c>
      <c r="B152" s="62" t="s">
        <v>310</v>
      </c>
      <c r="C152" s="80" t="s">
        <v>57</v>
      </c>
      <c r="D152" s="62" t="s">
        <v>506</v>
      </c>
      <c r="E152" s="62" t="s">
        <v>427</v>
      </c>
      <c r="F152" s="63" t="s">
        <v>503</v>
      </c>
    </row>
    <row r="153" spans="1:7" x14ac:dyDescent="0.25">
      <c r="A153" s="61" t="s">
        <v>2</v>
      </c>
      <c r="B153" s="62" t="s">
        <v>310</v>
      </c>
      <c r="C153" s="80" t="s">
        <v>57</v>
      </c>
      <c r="D153" s="62" t="s">
        <v>418</v>
      </c>
      <c r="E153" s="62"/>
      <c r="F153" s="63" t="s">
        <v>505</v>
      </c>
    </row>
    <row r="154" spans="1:7" x14ac:dyDescent="0.25">
      <c r="A154" s="61" t="s">
        <v>2</v>
      </c>
      <c r="B154" s="62" t="s">
        <v>310</v>
      </c>
      <c r="C154" s="80" t="s">
        <v>57</v>
      </c>
      <c r="D154" s="62" t="s">
        <v>355</v>
      </c>
      <c r="E154" s="62"/>
      <c r="F154" s="63" t="s">
        <v>368</v>
      </c>
    </row>
    <row r="155" spans="1:7" x14ac:dyDescent="0.25">
      <c r="A155" s="61" t="s">
        <v>2</v>
      </c>
      <c r="B155" s="62" t="s">
        <v>310</v>
      </c>
      <c r="C155" s="80" t="s">
        <v>57</v>
      </c>
      <c r="D155" s="62" t="s">
        <v>368</v>
      </c>
      <c r="E155" s="62"/>
      <c r="F155" s="63" t="s">
        <v>375</v>
      </c>
    </row>
    <row r="156" spans="1:7" x14ac:dyDescent="0.25">
      <c r="A156" s="61" t="s">
        <v>2</v>
      </c>
      <c r="B156" s="62" t="s">
        <v>310</v>
      </c>
      <c r="C156" s="80" t="s">
        <v>57</v>
      </c>
      <c r="D156" s="62" t="s">
        <v>399</v>
      </c>
      <c r="E156" s="62"/>
      <c r="F156" s="63" t="s">
        <v>366</v>
      </c>
    </row>
    <row r="157" spans="1:7" x14ac:dyDescent="0.25">
      <c r="A157" s="61" t="s">
        <v>2</v>
      </c>
      <c r="B157" s="62" t="s">
        <v>310</v>
      </c>
      <c r="C157" s="80" t="s">
        <v>57</v>
      </c>
      <c r="D157" s="62" t="s">
        <v>375</v>
      </c>
      <c r="E157" s="62"/>
      <c r="F157" s="63"/>
    </row>
    <row r="158" spans="1:7" x14ac:dyDescent="0.25">
      <c r="A158" s="61" t="s">
        <v>2</v>
      </c>
      <c r="B158" s="62" t="s">
        <v>310</v>
      </c>
      <c r="C158" s="80" t="s">
        <v>57</v>
      </c>
      <c r="D158" s="62" t="s">
        <v>366</v>
      </c>
      <c r="E158" s="62"/>
      <c r="F158" s="63"/>
    </row>
    <row r="159" spans="1:7" x14ac:dyDescent="0.25">
      <c r="A159" s="61" t="s">
        <v>2</v>
      </c>
      <c r="B159" s="62" t="s">
        <v>310</v>
      </c>
      <c r="C159" s="80" t="s">
        <v>57</v>
      </c>
      <c r="D159" s="62" t="s">
        <v>498</v>
      </c>
      <c r="E159" s="62"/>
      <c r="F159" s="63"/>
    </row>
    <row r="160" spans="1:7" ht="15.75" thickBot="1" x14ac:dyDescent="0.3">
      <c r="A160" s="64" t="s">
        <v>2</v>
      </c>
      <c r="B160" s="65" t="s">
        <v>310</v>
      </c>
      <c r="C160" s="81" t="s">
        <v>57</v>
      </c>
      <c r="D160" s="65" t="s">
        <v>499</v>
      </c>
      <c r="E160" s="65"/>
      <c r="F160" s="67" t="s">
        <v>365</v>
      </c>
    </row>
    <row r="161" spans="1:7" x14ac:dyDescent="0.25">
      <c r="A161" s="56" t="s">
        <v>2</v>
      </c>
      <c r="B161" s="57" t="s">
        <v>310</v>
      </c>
      <c r="C161" s="79" t="s">
        <v>58</v>
      </c>
      <c r="D161" s="57" t="s">
        <v>369</v>
      </c>
      <c r="E161" s="57" t="s">
        <v>508</v>
      </c>
      <c r="F161" s="69" t="s">
        <v>509</v>
      </c>
      <c r="G161">
        <f>COUNTA(C161:C173)</f>
        <v>13</v>
      </c>
    </row>
    <row r="162" spans="1:7" x14ac:dyDescent="0.25">
      <c r="A162" s="61" t="s">
        <v>2</v>
      </c>
      <c r="B162" s="62" t="s">
        <v>310</v>
      </c>
      <c r="C162" s="80" t="s">
        <v>58</v>
      </c>
      <c r="D162" s="62" t="s">
        <v>480</v>
      </c>
      <c r="E162" s="62" t="s">
        <v>411</v>
      </c>
      <c r="F162" s="63" t="s">
        <v>413</v>
      </c>
    </row>
    <row r="163" spans="1:7" x14ac:dyDescent="0.25">
      <c r="A163" s="61" t="s">
        <v>2</v>
      </c>
      <c r="B163" s="62" t="s">
        <v>310</v>
      </c>
      <c r="C163" s="80" t="s">
        <v>58</v>
      </c>
      <c r="D163" s="62" t="s">
        <v>506</v>
      </c>
      <c r="E163" s="62" t="s">
        <v>410</v>
      </c>
      <c r="F163" s="63" t="s">
        <v>415</v>
      </c>
    </row>
    <row r="164" spans="1:7" x14ac:dyDescent="0.25">
      <c r="A164" s="61" t="s">
        <v>2</v>
      </c>
      <c r="B164" s="62" t="s">
        <v>310</v>
      </c>
      <c r="C164" s="80" t="s">
        <v>58</v>
      </c>
      <c r="D164" s="62" t="s">
        <v>417</v>
      </c>
      <c r="E164" s="62"/>
      <c r="F164" s="63" t="s">
        <v>480</v>
      </c>
    </row>
    <row r="165" spans="1:7" x14ac:dyDescent="0.25">
      <c r="A165" s="61" t="s">
        <v>2</v>
      </c>
      <c r="B165" s="62" t="s">
        <v>310</v>
      </c>
      <c r="C165" s="80" t="s">
        <v>58</v>
      </c>
      <c r="D165" s="62" t="s">
        <v>422</v>
      </c>
      <c r="E165" s="62"/>
      <c r="F165" s="63" t="s">
        <v>418</v>
      </c>
    </row>
    <row r="166" spans="1:7" x14ac:dyDescent="0.25">
      <c r="A166" s="61" t="s">
        <v>2</v>
      </c>
      <c r="B166" s="62" t="s">
        <v>310</v>
      </c>
      <c r="C166" s="80" t="s">
        <v>58</v>
      </c>
      <c r="D166" s="62" t="s">
        <v>418</v>
      </c>
      <c r="E166" s="62"/>
      <c r="F166" s="63" t="s">
        <v>419</v>
      </c>
    </row>
    <row r="167" spans="1:7" x14ac:dyDescent="0.25">
      <c r="A167" s="61" t="s">
        <v>2</v>
      </c>
      <c r="B167" s="62" t="s">
        <v>310</v>
      </c>
      <c r="C167" s="80" t="s">
        <v>58</v>
      </c>
      <c r="D167" s="62" t="s">
        <v>510</v>
      </c>
      <c r="E167" s="62"/>
      <c r="F167" s="63" t="s">
        <v>420</v>
      </c>
    </row>
    <row r="168" spans="1:7" x14ac:dyDescent="0.25">
      <c r="A168" s="61" t="s">
        <v>2</v>
      </c>
      <c r="B168" s="62" t="s">
        <v>310</v>
      </c>
      <c r="C168" s="80" t="s">
        <v>58</v>
      </c>
      <c r="D168" s="62" t="s">
        <v>355</v>
      </c>
      <c r="E168" s="62"/>
      <c r="F168" s="63" t="s">
        <v>510</v>
      </c>
    </row>
    <row r="169" spans="1:7" x14ac:dyDescent="0.25">
      <c r="A169" s="61" t="s">
        <v>2</v>
      </c>
      <c r="B169" s="62" t="s">
        <v>310</v>
      </c>
      <c r="C169" s="80" t="s">
        <v>58</v>
      </c>
      <c r="D169" s="62" t="s">
        <v>368</v>
      </c>
      <c r="E169" s="62"/>
      <c r="F169" s="63" t="s">
        <v>505</v>
      </c>
    </row>
    <row r="170" spans="1:7" x14ac:dyDescent="0.25">
      <c r="A170" s="61" t="s">
        <v>2</v>
      </c>
      <c r="B170" s="62" t="s">
        <v>310</v>
      </c>
      <c r="C170" s="80" t="s">
        <v>58</v>
      </c>
      <c r="D170" s="62" t="s">
        <v>375</v>
      </c>
      <c r="E170" s="62"/>
      <c r="F170" s="63" t="s">
        <v>368</v>
      </c>
    </row>
    <row r="171" spans="1:7" x14ac:dyDescent="0.25">
      <c r="A171" s="61" t="s">
        <v>2</v>
      </c>
      <c r="B171" s="62" t="s">
        <v>310</v>
      </c>
      <c r="C171" s="80" t="s">
        <v>58</v>
      </c>
      <c r="D171" s="62" t="s">
        <v>366</v>
      </c>
      <c r="E171" s="62"/>
      <c r="F171" s="63" t="s">
        <v>375</v>
      </c>
    </row>
    <row r="172" spans="1:7" x14ac:dyDescent="0.25">
      <c r="A172" s="61" t="s">
        <v>2</v>
      </c>
      <c r="B172" s="62" t="s">
        <v>310</v>
      </c>
      <c r="C172" s="80" t="s">
        <v>58</v>
      </c>
      <c r="D172" s="62" t="s">
        <v>507</v>
      </c>
      <c r="E172" s="62"/>
      <c r="F172" s="63" t="s">
        <v>366</v>
      </c>
    </row>
    <row r="173" spans="1:7" ht="15.75" thickBot="1" x14ac:dyDescent="0.3">
      <c r="A173" s="64" t="s">
        <v>2</v>
      </c>
      <c r="B173" s="65" t="s">
        <v>310</v>
      </c>
      <c r="C173" s="81" t="s">
        <v>58</v>
      </c>
      <c r="D173" s="65" t="s">
        <v>353</v>
      </c>
      <c r="E173" s="65"/>
      <c r="F173" s="67"/>
    </row>
    <row r="174" spans="1:7" x14ac:dyDescent="0.25">
      <c r="A174" s="56" t="s">
        <v>3</v>
      </c>
      <c r="B174" s="57" t="s">
        <v>308</v>
      </c>
      <c r="C174" s="79" t="s">
        <v>79</v>
      </c>
      <c r="D174" s="57" t="s">
        <v>351</v>
      </c>
      <c r="E174" s="57" t="s">
        <v>339</v>
      </c>
      <c r="F174" s="69" t="s">
        <v>511</v>
      </c>
      <c r="G174">
        <f>COUNTA(C174:C179)</f>
        <v>6</v>
      </c>
    </row>
    <row r="175" spans="1:7" x14ac:dyDescent="0.25">
      <c r="A175" s="61" t="s">
        <v>3</v>
      </c>
      <c r="B175" s="62" t="s">
        <v>308</v>
      </c>
      <c r="C175" s="80" t="s">
        <v>79</v>
      </c>
      <c r="D175" s="62" t="s">
        <v>437</v>
      </c>
      <c r="E175" s="62" t="s">
        <v>405</v>
      </c>
      <c r="F175" s="63"/>
    </row>
    <row r="176" spans="1:7" x14ac:dyDescent="0.25">
      <c r="A176" s="61" t="s">
        <v>3</v>
      </c>
      <c r="B176" s="62" t="s">
        <v>308</v>
      </c>
      <c r="C176" s="80" t="s">
        <v>79</v>
      </c>
      <c r="D176" s="62" t="s">
        <v>480</v>
      </c>
      <c r="E176" s="62" t="s">
        <v>449</v>
      </c>
      <c r="F176" s="63"/>
    </row>
    <row r="177" spans="1:7" x14ac:dyDescent="0.25">
      <c r="A177" s="61" t="s">
        <v>3</v>
      </c>
      <c r="B177" s="62" t="s">
        <v>308</v>
      </c>
      <c r="C177" s="80" t="s">
        <v>79</v>
      </c>
      <c r="D177" s="62" t="s">
        <v>458</v>
      </c>
      <c r="E177" s="62"/>
      <c r="F177" s="63"/>
    </row>
    <row r="178" spans="1:7" x14ac:dyDescent="0.25">
      <c r="A178" s="61" t="s">
        <v>3</v>
      </c>
      <c r="B178" s="62" t="s">
        <v>308</v>
      </c>
      <c r="C178" s="80" t="s">
        <v>79</v>
      </c>
      <c r="D178" s="62" t="s">
        <v>352</v>
      </c>
      <c r="E178" s="62"/>
      <c r="F178" s="63"/>
    </row>
    <row r="179" spans="1:7" ht="15.75" thickBot="1" x14ac:dyDescent="0.3">
      <c r="A179" s="64" t="s">
        <v>3</v>
      </c>
      <c r="B179" s="65" t="s">
        <v>308</v>
      </c>
      <c r="C179" s="81" t="s">
        <v>79</v>
      </c>
      <c r="D179" s="65" t="s">
        <v>353</v>
      </c>
      <c r="E179" s="65"/>
      <c r="F179" s="67" t="s">
        <v>365</v>
      </c>
    </row>
    <row r="180" spans="1:7" x14ac:dyDescent="0.25">
      <c r="A180" s="56" t="s">
        <v>3</v>
      </c>
      <c r="B180" s="57" t="s">
        <v>308</v>
      </c>
      <c r="C180" s="79" t="s">
        <v>80</v>
      </c>
      <c r="D180" s="57" t="s">
        <v>369</v>
      </c>
      <c r="E180" s="57" t="s">
        <v>339</v>
      </c>
      <c r="F180" s="69" t="s">
        <v>513</v>
      </c>
      <c r="G180">
        <f>COUNTA(C180:C186)</f>
        <v>7</v>
      </c>
    </row>
    <row r="181" spans="1:7" x14ac:dyDescent="0.25">
      <c r="A181" s="61" t="s">
        <v>3</v>
      </c>
      <c r="B181" s="62" t="s">
        <v>308</v>
      </c>
      <c r="C181" s="80" t="s">
        <v>80</v>
      </c>
      <c r="D181" s="62" t="s">
        <v>516</v>
      </c>
      <c r="E181" s="62" t="s">
        <v>495</v>
      </c>
      <c r="F181" s="63" t="s">
        <v>514</v>
      </c>
    </row>
    <row r="182" spans="1:7" x14ac:dyDescent="0.25">
      <c r="A182" s="61" t="s">
        <v>3</v>
      </c>
      <c r="B182" s="62" t="s">
        <v>308</v>
      </c>
      <c r="C182" s="80" t="s">
        <v>80</v>
      </c>
      <c r="D182" s="62" t="s">
        <v>418</v>
      </c>
      <c r="E182" s="62" t="s">
        <v>512</v>
      </c>
      <c r="F182" s="63" t="s">
        <v>515</v>
      </c>
    </row>
    <row r="183" spans="1:7" x14ac:dyDescent="0.25">
      <c r="A183" s="61" t="s">
        <v>3</v>
      </c>
      <c r="B183" s="62" t="s">
        <v>308</v>
      </c>
      <c r="C183" s="80" t="s">
        <v>80</v>
      </c>
      <c r="D183" s="62" t="s">
        <v>517</v>
      </c>
      <c r="E183" s="62" t="s">
        <v>348</v>
      </c>
      <c r="F183" s="63" t="s">
        <v>372</v>
      </c>
    </row>
    <row r="184" spans="1:7" x14ac:dyDescent="0.25">
      <c r="A184" s="61" t="s">
        <v>3</v>
      </c>
      <c r="B184" s="62" t="s">
        <v>308</v>
      </c>
      <c r="C184" s="80" t="s">
        <v>80</v>
      </c>
      <c r="D184" s="62" t="s">
        <v>518</v>
      </c>
      <c r="E184" s="62"/>
      <c r="F184" s="63" t="s">
        <v>519</v>
      </c>
    </row>
    <row r="185" spans="1:7" x14ac:dyDescent="0.25">
      <c r="A185" s="61" t="s">
        <v>3</v>
      </c>
      <c r="B185" s="62" t="s">
        <v>308</v>
      </c>
      <c r="C185" s="80" t="s">
        <v>80</v>
      </c>
      <c r="D185" s="62"/>
      <c r="E185" s="62"/>
      <c r="F185" s="63" t="s">
        <v>419</v>
      </c>
    </row>
    <row r="186" spans="1:7" ht="15.75" thickBot="1" x14ac:dyDescent="0.3">
      <c r="A186" s="64" t="s">
        <v>3</v>
      </c>
      <c r="B186" s="65" t="s">
        <v>308</v>
      </c>
      <c r="C186" s="81" t="s">
        <v>80</v>
      </c>
      <c r="D186" s="65"/>
      <c r="E186" s="65"/>
      <c r="F186" s="67" t="s">
        <v>420</v>
      </c>
    </row>
    <row r="187" spans="1:7" x14ac:dyDescent="0.25">
      <c r="A187" s="56" t="s">
        <v>3</v>
      </c>
      <c r="B187" s="57" t="s">
        <v>308</v>
      </c>
      <c r="C187" s="79" t="s">
        <v>81</v>
      </c>
      <c r="D187" s="57" t="s">
        <v>369</v>
      </c>
      <c r="E187" s="57" t="s">
        <v>523</v>
      </c>
      <c r="F187" s="69" t="s">
        <v>522</v>
      </c>
      <c r="G187">
        <f>COUNTA(C187:C196)</f>
        <v>10</v>
      </c>
    </row>
    <row r="188" spans="1:7" x14ac:dyDescent="0.25">
      <c r="A188" s="61" t="s">
        <v>3</v>
      </c>
      <c r="B188" s="62" t="s">
        <v>308</v>
      </c>
      <c r="C188" s="80" t="s">
        <v>81</v>
      </c>
      <c r="D188" s="62" t="s">
        <v>516</v>
      </c>
      <c r="E188" s="62" t="s">
        <v>524</v>
      </c>
      <c r="F188" s="63" t="s">
        <v>494</v>
      </c>
    </row>
    <row r="189" spans="1:7" x14ac:dyDescent="0.25">
      <c r="A189" s="61" t="s">
        <v>3</v>
      </c>
      <c r="B189" s="62" t="s">
        <v>308</v>
      </c>
      <c r="C189" s="80" t="s">
        <v>81</v>
      </c>
      <c r="D189" s="62" t="s">
        <v>418</v>
      </c>
      <c r="E189" s="62" t="s">
        <v>521</v>
      </c>
      <c r="F189" s="63" t="s">
        <v>520</v>
      </c>
    </row>
    <row r="190" spans="1:7" x14ac:dyDescent="0.25">
      <c r="A190" s="61" t="s">
        <v>3</v>
      </c>
      <c r="B190" s="62" t="s">
        <v>308</v>
      </c>
      <c r="C190" s="80" t="s">
        <v>81</v>
      </c>
      <c r="D190" s="62" t="s">
        <v>355</v>
      </c>
      <c r="E190" s="62" t="s">
        <v>525</v>
      </c>
      <c r="F190" s="63" t="s">
        <v>373</v>
      </c>
    </row>
    <row r="191" spans="1:7" x14ac:dyDescent="0.25">
      <c r="A191" s="61" t="s">
        <v>3</v>
      </c>
      <c r="B191" s="62" t="s">
        <v>308</v>
      </c>
      <c r="C191" s="80" t="s">
        <v>81</v>
      </c>
      <c r="D191" s="62" t="s">
        <v>520</v>
      </c>
      <c r="E191" s="62"/>
      <c r="F191" s="63" t="s">
        <v>374</v>
      </c>
    </row>
    <row r="192" spans="1:7" x14ac:dyDescent="0.25">
      <c r="A192" s="61" t="s">
        <v>3</v>
      </c>
      <c r="B192" s="62" t="s">
        <v>308</v>
      </c>
      <c r="C192" s="80" t="s">
        <v>81</v>
      </c>
      <c r="D192" s="62" t="s">
        <v>373</v>
      </c>
      <c r="E192" s="62"/>
      <c r="F192" s="63" t="s">
        <v>357</v>
      </c>
    </row>
    <row r="193" spans="1:7" x14ac:dyDescent="0.25">
      <c r="A193" s="61" t="s">
        <v>3</v>
      </c>
      <c r="B193" s="62" t="s">
        <v>308</v>
      </c>
      <c r="C193" s="80" t="s">
        <v>81</v>
      </c>
      <c r="D193" s="62" t="s">
        <v>374</v>
      </c>
      <c r="E193" s="62" t="s">
        <v>361</v>
      </c>
      <c r="F193" s="63"/>
    </row>
    <row r="194" spans="1:7" x14ac:dyDescent="0.25">
      <c r="A194" s="61" t="s">
        <v>3</v>
      </c>
      <c r="B194" s="62" t="s">
        <v>308</v>
      </c>
      <c r="C194" s="80" t="s">
        <v>81</v>
      </c>
      <c r="D194" s="62" t="s">
        <v>357</v>
      </c>
      <c r="E194" s="62"/>
      <c r="F194" s="63"/>
    </row>
    <row r="195" spans="1:7" x14ac:dyDescent="0.25">
      <c r="A195" s="61" t="s">
        <v>3</v>
      </c>
      <c r="B195" s="62" t="s">
        <v>308</v>
      </c>
      <c r="C195" s="80" t="s">
        <v>81</v>
      </c>
      <c r="D195" s="62" t="s">
        <v>352</v>
      </c>
      <c r="E195" s="62"/>
      <c r="F195" s="63"/>
    </row>
    <row r="196" spans="1:7" ht="15.75" thickBot="1" x14ac:dyDescent="0.3">
      <c r="A196" s="64" t="s">
        <v>3</v>
      </c>
      <c r="B196" s="65" t="s">
        <v>308</v>
      </c>
      <c r="C196" s="81" t="s">
        <v>81</v>
      </c>
      <c r="D196" s="65" t="s">
        <v>353</v>
      </c>
      <c r="E196" s="65"/>
      <c r="F196" s="67"/>
    </row>
    <row r="197" spans="1:7" x14ac:dyDescent="0.25">
      <c r="A197" s="56" t="s">
        <v>3</v>
      </c>
      <c r="B197" s="57" t="s">
        <v>308</v>
      </c>
      <c r="C197" s="79" t="s">
        <v>82</v>
      </c>
      <c r="D197" s="57" t="s">
        <v>369</v>
      </c>
      <c r="E197" s="57" t="s">
        <v>339</v>
      </c>
      <c r="F197" s="69" t="s">
        <v>535</v>
      </c>
      <c r="G197">
        <f>COUNTA(C197:C212)</f>
        <v>16</v>
      </c>
    </row>
    <row r="198" spans="1:7" x14ac:dyDescent="0.25">
      <c r="A198" s="61" t="s">
        <v>3</v>
      </c>
      <c r="B198" s="62" t="s">
        <v>308</v>
      </c>
      <c r="C198" s="80" t="s">
        <v>82</v>
      </c>
      <c r="D198" s="62" t="s">
        <v>516</v>
      </c>
      <c r="E198" s="62" t="s">
        <v>528</v>
      </c>
      <c r="F198" s="63" t="s">
        <v>536</v>
      </c>
    </row>
    <row r="199" spans="1:7" x14ac:dyDescent="0.25">
      <c r="A199" s="61" t="s">
        <v>3</v>
      </c>
      <c r="B199" s="62" t="s">
        <v>308</v>
      </c>
      <c r="C199" s="80" t="s">
        <v>82</v>
      </c>
      <c r="D199" s="62" t="s">
        <v>418</v>
      </c>
      <c r="E199" s="62" t="s">
        <v>529</v>
      </c>
      <c r="F199" s="63" t="s">
        <v>537</v>
      </c>
    </row>
    <row r="200" spans="1:7" x14ac:dyDescent="0.25">
      <c r="A200" s="61" t="s">
        <v>3</v>
      </c>
      <c r="B200" s="62" t="s">
        <v>308</v>
      </c>
      <c r="C200" s="80" t="s">
        <v>82</v>
      </c>
      <c r="D200" s="62" t="s">
        <v>355</v>
      </c>
      <c r="E200" s="62" t="s">
        <v>538</v>
      </c>
      <c r="F200" s="63" t="s">
        <v>520</v>
      </c>
    </row>
    <row r="201" spans="1:7" x14ac:dyDescent="0.25">
      <c r="A201" s="61" t="s">
        <v>3</v>
      </c>
      <c r="B201" s="62" t="s">
        <v>308</v>
      </c>
      <c r="C201" s="80" t="s">
        <v>82</v>
      </c>
      <c r="D201" s="62" t="s">
        <v>520</v>
      </c>
      <c r="E201" s="62" t="s">
        <v>530</v>
      </c>
      <c r="F201" s="63" t="s">
        <v>374</v>
      </c>
    </row>
    <row r="202" spans="1:7" x14ac:dyDescent="0.25">
      <c r="A202" s="61" t="s">
        <v>3</v>
      </c>
      <c r="B202" s="62" t="s">
        <v>308</v>
      </c>
      <c r="C202" s="80" t="s">
        <v>82</v>
      </c>
      <c r="D202" s="62" t="s">
        <v>373</v>
      </c>
      <c r="E202" s="62" t="s">
        <v>531</v>
      </c>
      <c r="F202" s="63" t="s">
        <v>368</v>
      </c>
    </row>
    <row r="203" spans="1:7" x14ac:dyDescent="0.25">
      <c r="A203" s="61" t="s">
        <v>3</v>
      </c>
      <c r="B203" s="62" t="s">
        <v>308</v>
      </c>
      <c r="C203" s="80" t="s">
        <v>82</v>
      </c>
      <c r="D203" s="62" t="s">
        <v>374</v>
      </c>
      <c r="E203" s="62" t="s">
        <v>406</v>
      </c>
      <c r="F203" s="63" t="s">
        <v>365</v>
      </c>
    </row>
    <row r="204" spans="1:7" x14ac:dyDescent="0.25">
      <c r="A204" s="61" t="s">
        <v>3</v>
      </c>
      <c r="B204" s="62" t="s">
        <v>308</v>
      </c>
      <c r="C204" s="80" t="s">
        <v>82</v>
      </c>
      <c r="D204" s="62" t="s">
        <v>368</v>
      </c>
      <c r="E204" s="62" t="s">
        <v>532</v>
      </c>
      <c r="F204" s="63"/>
    </row>
    <row r="205" spans="1:7" x14ac:dyDescent="0.25">
      <c r="A205" s="61" t="s">
        <v>3</v>
      </c>
      <c r="B205" s="62" t="s">
        <v>308</v>
      </c>
      <c r="C205" s="80" t="s">
        <v>82</v>
      </c>
      <c r="D205" s="62" t="s">
        <v>357</v>
      </c>
      <c r="E205" s="62" t="s">
        <v>533</v>
      </c>
      <c r="F205" s="63"/>
    </row>
    <row r="206" spans="1:7" x14ac:dyDescent="0.25">
      <c r="A206" s="61" t="s">
        <v>3</v>
      </c>
      <c r="B206" s="62" t="s">
        <v>308</v>
      </c>
      <c r="C206" s="80" t="s">
        <v>82</v>
      </c>
      <c r="D206" s="62" t="s">
        <v>383</v>
      </c>
      <c r="E206" s="62" t="s">
        <v>534</v>
      </c>
      <c r="F206" s="63"/>
    </row>
    <row r="207" spans="1:7" x14ac:dyDescent="0.25">
      <c r="A207" s="61" t="s">
        <v>3</v>
      </c>
      <c r="B207" s="62" t="s">
        <v>308</v>
      </c>
      <c r="C207" s="80" t="s">
        <v>82</v>
      </c>
      <c r="D207" s="62" t="s">
        <v>384</v>
      </c>
      <c r="E207" s="62"/>
      <c r="F207" s="63"/>
    </row>
    <row r="208" spans="1:7" x14ac:dyDescent="0.25">
      <c r="A208" s="61" t="s">
        <v>3</v>
      </c>
      <c r="B208" s="62" t="s">
        <v>308</v>
      </c>
      <c r="C208" s="80" t="s">
        <v>82</v>
      </c>
      <c r="D208" s="62" t="s">
        <v>526</v>
      </c>
      <c r="E208" s="62"/>
      <c r="F208" s="63"/>
    </row>
    <row r="209" spans="1:7" x14ac:dyDescent="0.25">
      <c r="A209" s="61" t="s">
        <v>3</v>
      </c>
      <c r="B209" s="62" t="s">
        <v>308</v>
      </c>
      <c r="C209" s="80" t="s">
        <v>82</v>
      </c>
      <c r="D209" s="62" t="s">
        <v>527</v>
      </c>
      <c r="E209" s="62"/>
      <c r="F209" s="63"/>
    </row>
    <row r="210" spans="1:7" x14ac:dyDescent="0.25">
      <c r="A210" s="61" t="s">
        <v>3</v>
      </c>
      <c r="B210" s="62" t="s">
        <v>308</v>
      </c>
      <c r="C210" s="80" t="s">
        <v>82</v>
      </c>
      <c r="D210" s="62" t="s">
        <v>359</v>
      </c>
      <c r="E210" s="62"/>
      <c r="F210" s="63"/>
    </row>
    <row r="211" spans="1:7" x14ac:dyDescent="0.25">
      <c r="A211" s="61" t="s">
        <v>3</v>
      </c>
      <c r="B211" s="62" t="s">
        <v>308</v>
      </c>
      <c r="C211" s="80" t="s">
        <v>82</v>
      </c>
      <c r="D211" s="62" t="s">
        <v>352</v>
      </c>
      <c r="E211" s="62"/>
      <c r="F211" s="63"/>
    </row>
    <row r="212" spans="1:7" ht="15.75" thickBot="1" x14ac:dyDescent="0.3">
      <c r="A212" s="64" t="s">
        <v>3</v>
      </c>
      <c r="B212" s="65" t="s">
        <v>308</v>
      </c>
      <c r="C212" s="81" t="s">
        <v>82</v>
      </c>
      <c r="D212" s="65" t="s">
        <v>353</v>
      </c>
      <c r="E212" s="65"/>
      <c r="F212" s="67"/>
    </row>
    <row r="213" spans="1:7" x14ac:dyDescent="0.25">
      <c r="A213" s="56" t="s">
        <v>3</v>
      </c>
      <c r="B213" s="57" t="s">
        <v>308</v>
      </c>
      <c r="C213" s="79" t="s">
        <v>59</v>
      </c>
      <c r="D213" s="57" t="s">
        <v>369</v>
      </c>
      <c r="E213" s="57" t="s">
        <v>556</v>
      </c>
      <c r="F213" s="69" t="s">
        <v>549</v>
      </c>
      <c r="G213">
        <f>COUNTA(C213:C231)</f>
        <v>19</v>
      </c>
    </row>
    <row r="214" spans="1:7" x14ac:dyDescent="0.25">
      <c r="A214" s="61" t="s">
        <v>3</v>
      </c>
      <c r="B214" s="62" t="s">
        <v>308</v>
      </c>
      <c r="C214" s="80" t="s">
        <v>59</v>
      </c>
      <c r="D214" s="62" t="s">
        <v>516</v>
      </c>
      <c r="E214" s="62" t="s">
        <v>541</v>
      </c>
      <c r="F214" s="63" t="s">
        <v>550</v>
      </c>
    </row>
    <row r="215" spans="1:7" x14ac:dyDescent="0.25">
      <c r="A215" s="61" t="s">
        <v>3</v>
      </c>
      <c r="B215" s="62" t="s">
        <v>308</v>
      </c>
      <c r="C215" s="80" t="s">
        <v>59</v>
      </c>
      <c r="D215" s="62" t="s">
        <v>418</v>
      </c>
      <c r="E215" s="62" t="s">
        <v>542</v>
      </c>
      <c r="F215" s="63" t="s">
        <v>551</v>
      </c>
    </row>
    <row r="216" spans="1:7" x14ac:dyDescent="0.25">
      <c r="A216" s="61" t="s">
        <v>3</v>
      </c>
      <c r="B216" s="62" t="s">
        <v>308</v>
      </c>
      <c r="C216" s="80" t="s">
        <v>59</v>
      </c>
      <c r="D216" s="62" t="s">
        <v>355</v>
      </c>
      <c r="E216" s="62" t="s">
        <v>543</v>
      </c>
      <c r="F216" s="63" t="s">
        <v>552</v>
      </c>
    </row>
    <row r="217" spans="1:7" x14ac:dyDescent="0.25">
      <c r="A217" s="61" t="s">
        <v>3</v>
      </c>
      <c r="B217" s="62" t="s">
        <v>308</v>
      </c>
      <c r="C217" s="80" t="s">
        <v>59</v>
      </c>
      <c r="D217" s="62" t="s">
        <v>520</v>
      </c>
      <c r="E217" s="62" t="s">
        <v>544</v>
      </c>
      <c r="F217" s="63" t="s">
        <v>553</v>
      </c>
    </row>
    <row r="218" spans="1:7" x14ac:dyDescent="0.25">
      <c r="A218" s="61" t="s">
        <v>3</v>
      </c>
      <c r="B218" s="62" t="s">
        <v>308</v>
      </c>
      <c r="C218" s="80" t="s">
        <v>59</v>
      </c>
      <c r="D218" s="62" t="s">
        <v>373</v>
      </c>
      <c r="E218" s="62" t="s">
        <v>545</v>
      </c>
      <c r="F218" s="63" t="s">
        <v>554</v>
      </c>
    </row>
    <row r="219" spans="1:7" x14ac:dyDescent="0.25">
      <c r="A219" s="61" t="s">
        <v>3</v>
      </c>
      <c r="B219" s="62" t="s">
        <v>308</v>
      </c>
      <c r="C219" s="80" t="s">
        <v>59</v>
      </c>
      <c r="D219" s="62" t="s">
        <v>374</v>
      </c>
      <c r="E219" s="62" t="s">
        <v>546</v>
      </c>
      <c r="F219" s="63" t="s">
        <v>516</v>
      </c>
    </row>
    <row r="220" spans="1:7" x14ac:dyDescent="0.25">
      <c r="A220" s="61" t="s">
        <v>3</v>
      </c>
      <c r="B220" s="62" t="s">
        <v>308</v>
      </c>
      <c r="C220" s="80" t="s">
        <v>59</v>
      </c>
      <c r="D220" s="62" t="s">
        <v>396</v>
      </c>
      <c r="E220" s="62" t="s">
        <v>547</v>
      </c>
      <c r="F220" s="63" t="s">
        <v>420</v>
      </c>
    </row>
    <row r="221" spans="1:7" x14ac:dyDescent="0.25">
      <c r="A221" s="61" t="s">
        <v>3</v>
      </c>
      <c r="B221" s="62" t="s">
        <v>308</v>
      </c>
      <c r="C221" s="80" t="s">
        <v>59</v>
      </c>
      <c r="D221" s="62" t="s">
        <v>539</v>
      </c>
      <c r="E221" s="62" t="s">
        <v>548</v>
      </c>
      <c r="F221" s="63" t="s">
        <v>555</v>
      </c>
    </row>
    <row r="222" spans="1:7" x14ac:dyDescent="0.25">
      <c r="A222" s="61" t="s">
        <v>3</v>
      </c>
      <c r="B222" s="62" t="s">
        <v>308</v>
      </c>
      <c r="C222" s="80" t="s">
        <v>59</v>
      </c>
      <c r="D222" s="62" t="s">
        <v>368</v>
      </c>
      <c r="E222" s="62" t="s">
        <v>557</v>
      </c>
      <c r="F222" s="63" t="s">
        <v>520</v>
      </c>
    </row>
    <row r="223" spans="1:7" x14ac:dyDescent="0.25">
      <c r="A223" s="61" t="s">
        <v>3</v>
      </c>
      <c r="B223" s="62" t="s">
        <v>308</v>
      </c>
      <c r="C223" s="80" t="s">
        <v>59</v>
      </c>
      <c r="D223" s="62" t="s">
        <v>357</v>
      </c>
      <c r="E223" s="62" t="s">
        <v>558</v>
      </c>
      <c r="F223" s="63" t="s">
        <v>374</v>
      </c>
    </row>
    <row r="224" spans="1:7" x14ac:dyDescent="0.25">
      <c r="A224" s="61" t="s">
        <v>3</v>
      </c>
      <c r="B224" s="62" t="s">
        <v>308</v>
      </c>
      <c r="C224" s="80" t="s">
        <v>59</v>
      </c>
      <c r="D224" s="62" t="s">
        <v>559</v>
      </c>
      <c r="E224" s="62"/>
      <c r="F224" s="63" t="s">
        <v>539</v>
      </c>
    </row>
    <row r="225" spans="1:7" x14ac:dyDescent="0.25">
      <c r="A225" s="61" t="s">
        <v>3</v>
      </c>
      <c r="B225" s="62" t="s">
        <v>308</v>
      </c>
      <c r="C225" s="80" t="s">
        <v>59</v>
      </c>
      <c r="D225" s="62" t="s">
        <v>383</v>
      </c>
      <c r="E225" s="62"/>
      <c r="F225" s="63" t="s">
        <v>368</v>
      </c>
    </row>
    <row r="226" spans="1:7" x14ac:dyDescent="0.25">
      <c r="A226" s="61" t="s">
        <v>3</v>
      </c>
      <c r="B226" s="62" t="s">
        <v>308</v>
      </c>
      <c r="C226" s="80" t="s">
        <v>59</v>
      </c>
      <c r="D226" s="62" t="s">
        <v>526</v>
      </c>
      <c r="E226" s="62" t="s">
        <v>361</v>
      </c>
      <c r="F226" s="63" t="s">
        <v>527</v>
      </c>
    </row>
    <row r="227" spans="1:7" x14ac:dyDescent="0.25">
      <c r="A227" s="61" t="s">
        <v>3</v>
      </c>
      <c r="B227" s="62" t="s">
        <v>308</v>
      </c>
      <c r="C227" s="80" t="s">
        <v>59</v>
      </c>
      <c r="D227" s="62" t="s">
        <v>527</v>
      </c>
      <c r="E227" s="62"/>
      <c r="F227" s="63" t="s">
        <v>359</v>
      </c>
    </row>
    <row r="228" spans="1:7" x14ac:dyDescent="0.25">
      <c r="A228" s="61" t="s">
        <v>3</v>
      </c>
      <c r="B228" s="62" t="s">
        <v>308</v>
      </c>
      <c r="C228" s="80" t="s">
        <v>59</v>
      </c>
      <c r="D228" s="62" t="s">
        <v>359</v>
      </c>
      <c r="E228" s="62"/>
      <c r="F228" s="63"/>
    </row>
    <row r="229" spans="1:7" x14ac:dyDescent="0.25">
      <c r="A229" s="61" t="s">
        <v>3</v>
      </c>
      <c r="B229" s="62" t="s">
        <v>308</v>
      </c>
      <c r="C229" s="80" t="s">
        <v>59</v>
      </c>
      <c r="D229" s="62" t="s">
        <v>540</v>
      </c>
      <c r="E229" s="62"/>
      <c r="F229" s="63"/>
    </row>
    <row r="230" spans="1:7" x14ac:dyDescent="0.25">
      <c r="A230" s="61" t="s">
        <v>3</v>
      </c>
      <c r="B230" s="62" t="s">
        <v>308</v>
      </c>
      <c r="C230" s="80" t="s">
        <v>59</v>
      </c>
      <c r="D230" s="62" t="s">
        <v>363</v>
      </c>
      <c r="E230" s="62"/>
      <c r="F230" s="63"/>
    </row>
    <row r="231" spans="1:7" ht="15.75" thickBot="1" x14ac:dyDescent="0.3">
      <c r="A231" s="64" t="s">
        <v>3</v>
      </c>
      <c r="B231" s="65" t="s">
        <v>308</v>
      </c>
      <c r="C231" s="81" t="s">
        <v>59</v>
      </c>
      <c r="D231" s="65" t="s">
        <v>362</v>
      </c>
      <c r="E231" s="65"/>
      <c r="F231" s="67"/>
    </row>
    <row r="232" spans="1:7" x14ac:dyDescent="0.25">
      <c r="A232" s="56" t="s">
        <v>3</v>
      </c>
      <c r="B232" s="57" t="s">
        <v>310</v>
      </c>
      <c r="C232" s="79" t="s">
        <v>60</v>
      </c>
      <c r="D232" s="57" t="s">
        <v>369</v>
      </c>
      <c r="E232" s="57" t="s">
        <v>508</v>
      </c>
      <c r="F232" s="69" t="s">
        <v>509</v>
      </c>
      <c r="G232">
        <f>COUNTA(C232:C247)</f>
        <v>16</v>
      </c>
    </row>
    <row r="233" spans="1:7" x14ac:dyDescent="0.25">
      <c r="A233" s="61" t="s">
        <v>3</v>
      </c>
      <c r="B233" s="62" t="s">
        <v>310</v>
      </c>
      <c r="C233" s="80" t="s">
        <v>60</v>
      </c>
      <c r="D233" s="62" t="s">
        <v>516</v>
      </c>
      <c r="E233" s="62" t="s">
        <v>408</v>
      </c>
      <c r="F233" s="63" t="s">
        <v>567</v>
      </c>
    </row>
    <row r="234" spans="1:7" x14ac:dyDescent="0.25">
      <c r="A234" s="61" t="s">
        <v>3</v>
      </c>
      <c r="B234" s="62" t="s">
        <v>310</v>
      </c>
      <c r="C234" s="80" t="s">
        <v>60</v>
      </c>
      <c r="D234" s="62" t="s">
        <v>419</v>
      </c>
      <c r="E234" s="62" t="s">
        <v>570</v>
      </c>
      <c r="F234" s="63" t="s">
        <v>503</v>
      </c>
    </row>
    <row r="235" spans="1:7" x14ac:dyDescent="0.25">
      <c r="A235" s="61" t="s">
        <v>3</v>
      </c>
      <c r="B235" s="62" t="s">
        <v>310</v>
      </c>
      <c r="C235" s="80" t="s">
        <v>60</v>
      </c>
      <c r="D235" s="62" t="s">
        <v>418</v>
      </c>
      <c r="E235" s="62" t="s">
        <v>563</v>
      </c>
      <c r="F235" s="63" t="s">
        <v>568</v>
      </c>
    </row>
    <row r="236" spans="1:7" x14ac:dyDescent="0.25">
      <c r="A236" s="61" t="s">
        <v>3</v>
      </c>
      <c r="B236" s="62" t="s">
        <v>310</v>
      </c>
      <c r="C236" s="80" t="s">
        <v>60</v>
      </c>
      <c r="D236" s="62" t="s">
        <v>510</v>
      </c>
      <c r="E236" s="62" t="s">
        <v>410</v>
      </c>
      <c r="F236" s="63" t="s">
        <v>516</v>
      </c>
    </row>
    <row r="237" spans="1:7" x14ac:dyDescent="0.25">
      <c r="A237" s="61" t="s">
        <v>3</v>
      </c>
      <c r="B237" s="62" t="s">
        <v>310</v>
      </c>
      <c r="C237" s="80" t="s">
        <v>60</v>
      </c>
      <c r="D237" s="62" t="s">
        <v>355</v>
      </c>
      <c r="E237" s="62" t="s">
        <v>411</v>
      </c>
      <c r="F237" s="63" t="s">
        <v>419</v>
      </c>
    </row>
    <row r="238" spans="1:7" x14ac:dyDescent="0.25">
      <c r="A238" s="61" t="s">
        <v>3</v>
      </c>
      <c r="B238" s="62" t="s">
        <v>310</v>
      </c>
      <c r="C238" s="80" t="s">
        <v>60</v>
      </c>
      <c r="D238" s="62" t="s">
        <v>368</v>
      </c>
      <c r="E238" s="62" t="s">
        <v>544</v>
      </c>
      <c r="F238" s="63" t="s">
        <v>420</v>
      </c>
    </row>
    <row r="239" spans="1:7" x14ac:dyDescent="0.25">
      <c r="A239" s="61" t="s">
        <v>3</v>
      </c>
      <c r="B239" s="62" t="s">
        <v>310</v>
      </c>
      <c r="C239" s="80" t="s">
        <v>60</v>
      </c>
      <c r="D239" s="62" t="s">
        <v>560</v>
      </c>
      <c r="E239" s="62" t="s">
        <v>545</v>
      </c>
      <c r="F239" s="63" t="s">
        <v>510</v>
      </c>
    </row>
    <row r="240" spans="1:7" x14ac:dyDescent="0.25">
      <c r="A240" s="61" t="s">
        <v>3</v>
      </c>
      <c r="B240" s="62" t="s">
        <v>310</v>
      </c>
      <c r="C240" s="80" t="s">
        <v>60</v>
      </c>
      <c r="D240" s="62" t="s">
        <v>561</v>
      </c>
      <c r="E240" s="62" t="s">
        <v>541</v>
      </c>
      <c r="F240" s="63" t="s">
        <v>569</v>
      </c>
    </row>
    <row r="241" spans="1:7" x14ac:dyDescent="0.25">
      <c r="A241" s="61" t="s">
        <v>3</v>
      </c>
      <c r="B241" s="62" t="s">
        <v>310</v>
      </c>
      <c r="C241" s="80" t="s">
        <v>60</v>
      </c>
      <c r="D241" s="62" t="s">
        <v>526</v>
      </c>
      <c r="E241" s="62" t="s">
        <v>571</v>
      </c>
      <c r="F241" s="63" t="s">
        <v>374</v>
      </c>
    </row>
    <row r="242" spans="1:7" x14ac:dyDescent="0.25">
      <c r="A242" s="61" t="s">
        <v>3</v>
      </c>
      <c r="B242" s="62" t="s">
        <v>310</v>
      </c>
      <c r="C242" s="80" t="s">
        <v>60</v>
      </c>
      <c r="D242" s="62" t="s">
        <v>562</v>
      </c>
      <c r="E242" s="62" t="s">
        <v>564</v>
      </c>
      <c r="F242" s="63" t="s">
        <v>396</v>
      </c>
    </row>
    <row r="243" spans="1:7" x14ac:dyDescent="0.25">
      <c r="A243" s="61" t="s">
        <v>3</v>
      </c>
      <c r="B243" s="62" t="s">
        <v>310</v>
      </c>
      <c r="C243" s="80" t="s">
        <v>60</v>
      </c>
      <c r="D243" s="62" t="s">
        <v>507</v>
      </c>
      <c r="E243" s="62" t="s">
        <v>565</v>
      </c>
      <c r="F243" s="63" t="s">
        <v>368</v>
      </c>
    </row>
    <row r="244" spans="1:7" x14ac:dyDescent="0.25">
      <c r="A244" s="61" t="s">
        <v>3</v>
      </c>
      <c r="B244" s="62" t="s">
        <v>310</v>
      </c>
      <c r="C244" s="80" t="s">
        <v>60</v>
      </c>
      <c r="D244" s="62" t="s">
        <v>353</v>
      </c>
      <c r="E244" s="62" t="s">
        <v>566</v>
      </c>
      <c r="F244" s="63" t="s">
        <v>561</v>
      </c>
    </row>
    <row r="245" spans="1:7" x14ac:dyDescent="0.25">
      <c r="A245" s="61" t="s">
        <v>3</v>
      </c>
      <c r="B245" s="62" t="s">
        <v>310</v>
      </c>
      <c r="C245" s="80" t="s">
        <v>60</v>
      </c>
      <c r="D245" s="62"/>
      <c r="E245" s="62"/>
      <c r="F245" s="63" t="s">
        <v>526</v>
      </c>
    </row>
    <row r="246" spans="1:7" x14ac:dyDescent="0.25">
      <c r="A246" s="61" t="s">
        <v>3</v>
      </c>
      <c r="B246" s="62" t="s">
        <v>310</v>
      </c>
      <c r="C246" s="80" t="s">
        <v>60</v>
      </c>
      <c r="D246" s="62"/>
      <c r="E246" s="62"/>
      <c r="F246" s="63" t="s">
        <v>359</v>
      </c>
    </row>
    <row r="247" spans="1:7" ht="15.75" thickBot="1" x14ac:dyDescent="0.3">
      <c r="A247" s="64" t="s">
        <v>3</v>
      </c>
      <c r="B247" s="65" t="s">
        <v>310</v>
      </c>
      <c r="C247" s="81" t="s">
        <v>60</v>
      </c>
      <c r="D247" s="65"/>
      <c r="E247" s="65"/>
      <c r="F247" s="67" t="s">
        <v>562</v>
      </c>
    </row>
    <row r="248" spans="1:7" x14ac:dyDescent="0.25">
      <c r="A248" s="56" t="s">
        <v>4</v>
      </c>
      <c r="B248" s="57" t="s">
        <v>308</v>
      </c>
      <c r="C248" s="79" t="s">
        <v>83</v>
      </c>
      <c r="D248" s="57" t="s">
        <v>351</v>
      </c>
      <c r="E248" s="57" t="s">
        <v>339</v>
      </c>
      <c r="F248" s="69" t="s">
        <v>573</v>
      </c>
      <c r="G248">
        <f>COUNTA(C248:C253)</f>
        <v>6</v>
      </c>
    </row>
    <row r="249" spans="1:7" x14ac:dyDescent="0.25">
      <c r="A249" s="61" t="s">
        <v>4</v>
      </c>
      <c r="B249" s="62" t="s">
        <v>308</v>
      </c>
      <c r="C249" s="80" t="s">
        <v>83</v>
      </c>
      <c r="D249" s="62" t="s">
        <v>437</v>
      </c>
      <c r="E249" s="62" t="s">
        <v>405</v>
      </c>
      <c r="F249" s="63"/>
    </row>
    <row r="250" spans="1:7" x14ac:dyDescent="0.25">
      <c r="A250" s="61" t="s">
        <v>4</v>
      </c>
      <c r="B250" s="62" t="s">
        <v>308</v>
      </c>
      <c r="C250" s="80" t="s">
        <v>83</v>
      </c>
      <c r="D250" s="62" t="s">
        <v>516</v>
      </c>
      <c r="E250" s="62" t="s">
        <v>449</v>
      </c>
      <c r="F250" s="63"/>
    </row>
    <row r="251" spans="1:7" x14ac:dyDescent="0.25">
      <c r="A251" s="61" t="s">
        <v>4</v>
      </c>
      <c r="B251" s="62" t="s">
        <v>308</v>
      </c>
      <c r="C251" s="80" t="s">
        <v>83</v>
      </c>
      <c r="D251" s="62" t="s">
        <v>572</v>
      </c>
      <c r="E251" s="62"/>
      <c r="F251" s="63"/>
    </row>
    <row r="252" spans="1:7" x14ac:dyDescent="0.25">
      <c r="A252" s="61" t="s">
        <v>4</v>
      </c>
      <c r="B252" s="62" t="s">
        <v>308</v>
      </c>
      <c r="C252" s="80" t="s">
        <v>83</v>
      </c>
      <c r="D252" s="62" t="s">
        <v>352</v>
      </c>
      <c r="E252" s="62"/>
      <c r="F252" s="63"/>
    </row>
    <row r="253" spans="1:7" ht="15.75" thickBot="1" x14ac:dyDescent="0.3">
      <c r="A253" s="64" t="s">
        <v>4</v>
      </c>
      <c r="B253" s="65" t="s">
        <v>308</v>
      </c>
      <c r="C253" s="81" t="s">
        <v>83</v>
      </c>
      <c r="D253" s="65" t="s">
        <v>353</v>
      </c>
      <c r="E253" s="65"/>
      <c r="F253" s="67"/>
    </row>
    <row r="254" spans="1:7" x14ac:dyDescent="0.25">
      <c r="A254" s="56" t="s">
        <v>4</v>
      </c>
      <c r="B254" s="57" t="s">
        <v>308</v>
      </c>
      <c r="C254" s="63" t="s">
        <v>84</v>
      </c>
      <c r="D254" s="57" t="s">
        <v>369</v>
      </c>
      <c r="E254" s="57" t="s">
        <v>339</v>
      </c>
      <c r="F254" s="69" t="s">
        <v>578</v>
      </c>
      <c r="G254">
        <f>COUNTA(C254:C265)</f>
        <v>12</v>
      </c>
    </row>
    <row r="255" spans="1:7" x14ac:dyDescent="0.25">
      <c r="A255" s="61" t="s">
        <v>4</v>
      </c>
      <c r="B255" s="62" t="s">
        <v>308</v>
      </c>
      <c r="C255" s="63" t="s">
        <v>84</v>
      </c>
      <c r="D255" s="62" t="s">
        <v>574</v>
      </c>
      <c r="E255" s="62" t="s">
        <v>528</v>
      </c>
      <c r="F255" s="63" t="s">
        <v>536</v>
      </c>
    </row>
    <row r="256" spans="1:7" x14ac:dyDescent="0.25">
      <c r="A256" s="61" t="s">
        <v>4</v>
      </c>
      <c r="B256" s="62" t="s">
        <v>308</v>
      </c>
      <c r="C256" s="63" t="s">
        <v>84</v>
      </c>
      <c r="D256" s="62" t="s">
        <v>457</v>
      </c>
      <c r="E256" s="62" t="s">
        <v>529</v>
      </c>
      <c r="F256" s="63" t="s">
        <v>580</v>
      </c>
    </row>
    <row r="257" spans="1:7" x14ac:dyDescent="0.25">
      <c r="A257" s="61" t="s">
        <v>4</v>
      </c>
      <c r="B257" s="62" t="s">
        <v>308</v>
      </c>
      <c r="C257" s="63" t="s">
        <v>84</v>
      </c>
      <c r="D257" s="62" t="s">
        <v>418</v>
      </c>
      <c r="E257" s="62" t="s">
        <v>575</v>
      </c>
      <c r="F257" s="63" t="s">
        <v>374</v>
      </c>
    </row>
    <row r="258" spans="1:7" x14ac:dyDescent="0.25">
      <c r="A258" s="61" t="s">
        <v>4</v>
      </c>
      <c r="B258" s="62" t="s">
        <v>308</v>
      </c>
      <c r="C258" s="63" t="s">
        <v>84</v>
      </c>
      <c r="D258" s="62" t="s">
        <v>355</v>
      </c>
      <c r="E258" s="62" t="s">
        <v>579</v>
      </c>
      <c r="F258" s="63" t="s">
        <v>368</v>
      </c>
    </row>
    <row r="259" spans="1:7" x14ac:dyDescent="0.25">
      <c r="A259" s="61" t="s">
        <v>4</v>
      </c>
      <c r="B259" s="62" t="s">
        <v>308</v>
      </c>
      <c r="C259" s="63" t="s">
        <v>84</v>
      </c>
      <c r="D259" s="62" t="s">
        <v>368</v>
      </c>
      <c r="E259" s="62" t="s">
        <v>531</v>
      </c>
      <c r="F259" s="63" t="s">
        <v>359</v>
      </c>
    </row>
    <row r="260" spans="1:7" x14ac:dyDescent="0.25">
      <c r="A260" s="61" t="s">
        <v>4</v>
      </c>
      <c r="B260" s="62" t="s">
        <v>308</v>
      </c>
      <c r="C260" s="63" t="s">
        <v>84</v>
      </c>
      <c r="D260" s="62" t="s">
        <v>561</v>
      </c>
      <c r="E260" s="62" t="s">
        <v>406</v>
      </c>
      <c r="F260" s="63"/>
    </row>
    <row r="261" spans="1:7" x14ac:dyDescent="0.25">
      <c r="A261" s="61" t="s">
        <v>4</v>
      </c>
      <c r="B261" s="62" t="s">
        <v>308</v>
      </c>
      <c r="C261" s="63" t="s">
        <v>84</v>
      </c>
      <c r="D261" s="62" t="s">
        <v>527</v>
      </c>
      <c r="E261" s="62" t="s">
        <v>532</v>
      </c>
      <c r="F261" s="63"/>
    </row>
    <row r="262" spans="1:7" x14ac:dyDescent="0.25">
      <c r="A262" s="61" t="s">
        <v>4</v>
      </c>
      <c r="B262" s="62" t="s">
        <v>308</v>
      </c>
      <c r="C262" s="63" t="s">
        <v>84</v>
      </c>
      <c r="D262" s="62" t="s">
        <v>359</v>
      </c>
      <c r="E262" s="62" t="s">
        <v>576</v>
      </c>
      <c r="F262" s="63"/>
    </row>
    <row r="263" spans="1:7" x14ac:dyDescent="0.25">
      <c r="A263" s="61" t="s">
        <v>4</v>
      </c>
      <c r="B263" s="62" t="s">
        <v>308</v>
      </c>
      <c r="C263" s="63" t="s">
        <v>84</v>
      </c>
      <c r="D263" s="62" t="s">
        <v>352</v>
      </c>
      <c r="E263" s="62" t="s">
        <v>557</v>
      </c>
      <c r="F263" s="63"/>
    </row>
    <row r="264" spans="1:7" x14ac:dyDescent="0.25">
      <c r="A264" s="61" t="s">
        <v>4</v>
      </c>
      <c r="B264" s="62" t="s">
        <v>308</v>
      </c>
      <c r="C264" s="63" t="s">
        <v>84</v>
      </c>
      <c r="D264" s="62" t="s">
        <v>353</v>
      </c>
      <c r="E264" s="62" t="s">
        <v>577</v>
      </c>
      <c r="F264" s="63"/>
    </row>
    <row r="265" spans="1:7" ht="15.75" thickBot="1" x14ac:dyDescent="0.3">
      <c r="A265" s="64" t="s">
        <v>4</v>
      </c>
      <c r="B265" s="65" t="s">
        <v>308</v>
      </c>
      <c r="C265" s="63" t="s">
        <v>84</v>
      </c>
      <c r="D265" s="65"/>
      <c r="E265" s="65" t="s">
        <v>427</v>
      </c>
      <c r="F265" s="67"/>
    </row>
    <row r="266" spans="1:7" x14ac:dyDescent="0.25">
      <c r="A266" s="56" t="s">
        <v>4</v>
      </c>
      <c r="B266" s="57" t="s">
        <v>308</v>
      </c>
      <c r="C266" s="79" t="s">
        <v>38</v>
      </c>
      <c r="D266" s="57" t="s">
        <v>369</v>
      </c>
      <c r="E266" s="57" t="s">
        <v>339</v>
      </c>
      <c r="F266" s="69" t="s">
        <v>586</v>
      </c>
      <c r="G266">
        <f>COUNTA(C266:C280)</f>
        <v>15</v>
      </c>
    </row>
    <row r="267" spans="1:7" x14ac:dyDescent="0.25">
      <c r="A267" s="61" t="s">
        <v>4</v>
      </c>
      <c r="B267" s="62" t="s">
        <v>308</v>
      </c>
      <c r="C267" s="80" t="s">
        <v>38</v>
      </c>
      <c r="D267" s="62" t="s">
        <v>574</v>
      </c>
      <c r="E267" s="62" t="s">
        <v>583</v>
      </c>
      <c r="F267" s="63" t="s">
        <v>589</v>
      </c>
    </row>
    <row r="268" spans="1:7" x14ac:dyDescent="0.25">
      <c r="A268" s="61" t="s">
        <v>4</v>
      </c>
      <c r="B268" s="62" t="s">
        <v>308</v>
      </c>
      <c r="C268" s="80" t="s">
        <v>38</v>
      </c>
      <c r="D268" s="62" t="s">
        <v>587</v>
      </c>
      <c r="E268" s="62" t="s">
        <v>425</v>
      </c>
      <c r="F268" s="63" t="s">
        <v>580</v>
      </c>
    </row>
    <row r="269" spans="1:7" x14ac:dyDescent="0.25">
      <c r="A269" s="61" t="s">
        <v>4</v>
      </c>
      <c r="B269" s="62" t="s">
        <v>308</v>
      </c>
      <c r="C269" s="80" t="s">
        <v>38</v>
      </c>
      <c r="D269" s="62" t="s">
        <v>418</v>
      </c>
      <c r="E269" s="62" t="s">
        <v>532</v>
      </c>
      <c r="F269" s="63" t="s">
        <v>581</v>
      </c>
    </row>
    <row r="270" spans="1:7" x14ac:dyDescent="0.25">
      <c r="A270" s="61" t="s">
        <v>4</v>
      </c>
      <c r="B270" s="62" t="s">
        <v>308</v>
      </c>
      <c r="C270" s="80" t="s">
        <v>38</v>
      </c>
      <c r="D270" s="62" t="s">
        <v>355</v>
      </c>
      <c r="E270" s="62" t="s">
        <v>584</v>
      </c>
      <c r="F270" s="63" t="s">
        <v>561</v>
      </c>
    </row>
    <row r="271" spans="1:7" x14ac:dyDescent="0.25">
      <c r="A271" s="61" t="s">
        <v>4</v>
      </c>
      <c r="B271" s="62" t="s">
        <v>308</v>
      </c>
      <c r="C271" s="80" t="s">
        <v>38</v>
      </c>
      <c r="D271" s="62" t="s">
        <v>396</v>
      </c>
      <c r="E271" s="62" t="s">
        <v>588</v>
      </c>
      <c r="F271" s="63" t="s">
        <v>359</v>
      </c>
    </row>
    <row r="272" spans="1:7" x14ac:dyDescent="0.25">
      <c r="A272" s="61" t="s">
        <v>4</v>
      </c>
      <c r="B272" s="62" t="s">
        <v>308</v>
      </c>
      <c r="C272" s="80" t="s">
        <v>38</v>
      </c>
      <c r="D272" s="62" t="s">
        <v>581</v>
      </c>
      <c r="E272" s="62" t="s">
        <v>585</v>
      </c>
      <c r="F272" s="63"/>
    </row>
    <row r="273" spans="1:7" x14ac:dyDescent="0.25">
      <c r="A273" s="61" t="s">
        <v>4</v>
      </c>
      <c r="B273" s="62" t="s">
        <v>308</v>
      </c>
      <c r="C273" s="80" t="s">
        <v>38</v>
      </c>
      <c r="D273" s="62" t="s">
        <v>561</v>
      </c>
      <c r="E273" s="62"/>
      <c r="F273" s="63"/>
    </row>
    <row r="274" spans="1:7" x14ac:dyDescent="0.25">
      <c r="A274" s="61" t="s">
        <v>4</v>
      </c>
      <c r="B274" s="62" t="s">
        <v>308</v>
      </c>
      <c r="C274" s="80" t="s">
        <v>38</v>
      </c>
      <c r="D274" s="62" t="s">
        <v>359</v>
      </c>
      <c r="E274" s="62"/>
      <c r="F274" s="63"/>
    </row>
    <row r="275" spans="1:7" x14ac:dyDescent="0.25">
      <c r="A275" s="61" t="s">
        <v>4</v>
      </c>
      <c r="B275" s="62" t="s">
        <v>308</v>
      </c>
      <c r="C275" s="80" t="s">
        <v>38</v>
      </c>
      <c r="D275" s="62" t="s">
        <v>582</v>
      </c>
      <c r="E275" s="62"/>
      <c r="F275" s="63"/>
    </row>
    <row r="276" spans="1:7" x14ac:dyDescent="0.25">
      <c r="A276" s="61" t="s">
        <v>4</v>
      </c>
      <c r="B276" s="62" t="s">
        <v>308</v>
      </c>
      <c r="C276" s="80" t="s">
        <v>38</v>
      </c>
      <c r="D276" s="62" t="s">
        <v>444</v>
      </c>
      <c r="E276" s="62"/>
      <c r="F276" s="63"/>
    </row>
    <row r="277" spans="1:7" x14ac:dyDescent="0.25">
      <c r="A277" s="61" t="s">
        <v>4</v>
      </c>
      <c r="B277" s="62" t="s">
        <v>308</v>
      </c>
      <c r="C277" s="80" t="s">
        <v>38</v>
      </c>
      <c r="D277" s="62" t="s">
        <v>445</v>
      </c>
      <c r="E277" s="62"/>
      <c r="F277" s="63"/>
    </row>
    <row r="278" spans="1:7" x14ac:dyDescent="0.25">
      <c r="A278" s="61" t="s">
        <v>4</v>
      </c>
      <c r="B278" s="62" t="s">
        <v>308</v>
      </c>
      <c r="C278" s="80" t="s">
        <v>38</v>
      </c>
      <c r="D278" s="62" t="s">
        <v>401</v>
      </c>
      <c r="E278" s="62"/>
      <c r="F278" s="63"/>
    </row>
    <row r="279" spans="1:7" x14ac:dyDescent="0.25">
      <c r="A279" s="61" t="s">
        <v>4</v>
      </c>
      <c r="B279" s="62" t="s">
        <v>308</v>
      </c>
      <c r="C279" s="80" t="s">
        <v>38</v>
      </c>
      <c r="D279" s="62" t="s">
        <v>403</v>
      </c>
      <c r="E279" s="62"/>
      <c r="F279" s="63"/>
    </row>
    <row r="280" spans="1:7" ht="15.75" thickBot="1" x14ac:dyDescent="0.3">
      <c r="A280" s="64" t="s">
        <v>4</v>
      </c>
      <c r="B280" s="65" t="s">
        <v>308</v>
      </c>
      <c r="C280" s="81" t="s">
        <v>38</v>
      </c>
      <c r="D280" s="65" t="s">
        <v>424</v>
      </c>
      <c r="E280" s="65"/>
      <c r="F280" s="67"/>
    </row>
    <row r="281" spans="1:7" x14ac:dyDescent="0.25">
      <c r="A281" s="56" t="s">
        <v>4</v>
      </c>
      <c r="B281" s="57" t="s">
        <v>310</v>
      </c>
      <c r="C281" s="79" t="s">
        <v>61</v>
      </c>
      <c r="D281" s="57" t="s">
        <v>369</v>
      </c>
      <c r="E281" s="57" t="s">
        <v>339</v>
      </c>
      <c r="F281" s="69" t="s">
        <v>509</v>
      </c>
      <c r="G281">
        <f>COUNTA(C281:C293)</f>
        <v>13</v>
      </c>
    </row>
    <row r="282" spans="1:7" x14ac:dyDescent="0.25">
      <c r="A282" s="61" t="s">
        <v>4</v>
      </c>
      <c r="B282" s="62" t="s">
        <v>310</v>
      </c>
      <c r="C282" s="80" t="s">
        <v>61</v>
      </c>
      <c r="D282" s="62" t="s">
        <v>574</v>
      </c>
      <c r="E282" s="62" t="s">
        <v>405</v>
      </c>
      <c r="F282" s="63" t="s">
        <v>590</v>
      </c>
    </row>
    <row r="283" spans="1:7" x14ac:dyDescent="0.25">
      <c r="A283" s="61" t="s">
        <v>4</v>
      </c>
      <c r="B283" s="62" t="s">
        <v>310</v>
      </c>
      <c r="C283" s="80" t="s">
        <v>61</v>
      </c>
      <c r="D283" s="62" t="s">
        <v>420</v>
      </c>
      <c r="E283" s="62" t="s">
        <v>408</v>
      </c>
      <c r="F283" s="63" t="s">
        <v>503</v>
      </c>
    </row>
    <row r="284" spans="1:7" x14ac:dyDescent="0.25">
      <c r="A284" s="61" t="s">
        <v>4</v>
      </c>
      <c r="B284" s="62" t="s">
        <v>310</v>
      </c>
      <c r="C284" s="80" t="s">
        <v>61</v>
      </c>
      <c r="D284" s="62" t="s">
        <v>510</v>
      </c>
      <c r="E284" s="62" t="s">
        <v>411</v>
      </c>
      <c r="F284" s="63" t="s">
        <v>568</v>
      </c>
    </row>
    <row r="285" spans="1:7" x14ac:dyDescent="0.25">
      <c r="A285" s="61" t="s">
        <v>4</v>
      </c>
      <c r="B285" s="62" t="s">
        <v>310</v>
      </c>
      <c r="C285" s="80" t="s">
        <v>61</v>
      </c>
      <c r="D285" s="62" t="s">
        <v>355</v>
      </c>
      <c r="E285" s="62" t="s">
        <v>410</v>
      </c>
      <c r="F285" s="63" t="s">
        <v>574</v>
      </c>
    </row>
    <row r="286" spans="1:7" x14ac:dyDescent="0.25">
      <c r="A286" s="61" t="s">
        <v>4</v>
      </c>
      <c r="B286" s="62" t="s">
        <v>310</v>
      </c>
      <c r="C286" s="80" t="s">
        <v>61</v>
      </c>
      <c r="D286" s="62" t="s">
        <v>368</v>
      </c>
      <c r="E286" s="62" t="s">
        <v>532</v>
      </c>
      <c r="F286" s="63" t="s">
        <v>420</v>
      </c>
    </row>
    <row r="287" spans="1:7" x14ac:dyDescent="0.25">
      <c r="A287" s="61" t="s">
        <v>4</v>
      </c>
      <c r="B287" s="62" t="s">
        <v>310</v>
      </c>
      <c r="C287" s="80" t="s">
        <v>61</v>
      </c>
      <c r="D287" s="62" t="s">
        <v>591</v>
      </c>
      <c r="E287" s="62" t="s">
        <v>592</v>
      </c>
      <c r="F287" s="63" t="s">
        <v>510</v>
      </c>
    </row>
    <row r="288" spans="1:7" x14ac:dyDescent="0.25">
      <c r="A288" s="61" t="s">
        <v>4</v>
      </c>
      <c r="B288" s="62" t="s">
        <v>310</v>
      </c>
      <c r="C288" s="80" t="s">
        <v>61</v>
      </c>
      <c r="D288" s="62" t="s">
        <v>499</v>
      </c>
      <c r="E288" s="62" t="s">
        <v>525</v>
      </c>
      <c r="F288" s="63" t="s">
        <v>593</v>
      </c>
    </row>
    <row r="289" spans="1:7" x14ac:dyDescent="0.25">
      <c r="A289" s="61" t="s">
        <v>4</v>
      </c>
      <c r="B289" s="62" t="s">
        <v>310</v>
      </c>
      <c r="C289" s="80" t="s">
        <v>61</v>
      </c>
      <c r="D289" s="62" t="s">
        <v>362</v>
      </c>
      <c r="E289" s="62" t="s">
        <v>361</v>
      </c>
      <c r="F289" s="63" t="s">
        <v>374</v>
      </c>
    </row>
    <row r="290" spans="1:7" x14ac:dyDescent="0.25">
      <c r="A290" s="61" t="s">
        <v>4</v>
      </c>
      <c r="B290" s="62" t="s">
        <v>310</v>
      </c>
      <c r="C290" s="80" t="s">
        <v>61</v>
      </c>
      <c r="D290" s="62"/>
      <c r="E290" s="62"/>
      <c r="F290" s="63" t="s">
        <v>396</v>
      </c>
    </row>
    <row r="291" spans="1:7" x14ac:dyDescent="0.25">
      <c r="A291" s="61" t="s">
        <v>4</v>
      </c>
      <c r="B291" s="62" t="s">
        <v>310</v>
      </c>
      <c r="C291" s="80" t="s">
        <v>61</v>
      </c>
      <c r="D291" s="62"/>
      <c r="E291" s="62" t="s">
        <v>361</v>
      </c>
      <c r="F291" s="63" t="s">
        <v>581</v>
      </c>
    </row>
    <row r="292" spans="1:7" x14ac:dyDescent="0.25">
      <c r="A292" s="61" t="s">
        <v>4</v>
      </c>
      <c r="B292" s="62" t="s">
        <v>310</v>
      </c>
      <c r="C292" s="80" t="s">
        <v>61</v>
      </c>
      <c r="D292" s="62"/>
      <c r="E292" s="62"/>
      <c r="F292" s="63" t="s">
        <v>368</v>
      </c>
    </row>
    <row r="293" spans="1:7" ht="15.75" thickBot="1" x14ac:dyDescent="0.3">
      <c r="A293" s="64" t="s">
        <v>4</v>
      </c>
      <c r="B293" s="65" t="s">
        <v>310</v>
      </c>
      <c r="C293" s="81" t="s">
        <v>61</v>
      </c>
      <c r="D293" s="65"/>
      <c r="E293" s="65"/>
      <c r="F293" s="67" t="s">
        <v>359</v>
      </c>
    </row>
    <row r="294" spans="1:7" x14ac:dyDescent="0.25">
      <c r="A294" s="56" t="s">
        <v>5</v>
      </c>
      <c r="B294" s="57" t="s">
        <v>308</v>
      </c>
      <c r="C294" s="79" t="s">
        <v>62</v>
      </c>
      <c r="D294" s="57" t="s">
        <v>351</v>
      </c>
      <c r="E294" s="57" t="s">
        <v>339</v>
      </c>
      <c r="F294" s="69" t="s">
        <v>598</v>
      </c>
      <c r="G294">
        <f>COUNTA(C294:C310)</f>
        <v>17</v>
      </c>
    </row>
    <row r="295" spans="1:7" x14ac:dyDescent="0.25">
      <c r="A295" s="61" t="s">
        <v>5</v>
      </c>
      <c r="B295" s="62" t="s">
        <v>308</v>
      </c>
      <c r="C295" s="80" t="s">
        <v>62</v>
      </c>
      <c r="D295" s="62" t="s">
        <v>437</v>
      </c>
      <c r="E295" s="62" t="s">
        <v>340</v>
      </c>
      <c r="F295" s="63" t="s">
        <v>599</v>
      </c>
    </row>
    <row r="296" spans="1:7" x14ac:dyDescent="0.25">
      <c r="A296" s="61" t="s">
        <v>5</v>
      </c>
      <c r="B296" s="62" t="s">
        <v>308</v>
      </c>
      <c r="C296" s="80" t="s">
        <v>62</v>
      </c>
      <c r="D296" s="62" t="s">
        <v>506</v>
      </c>
      <c r="E296" s="62" t="s">
        <v>468</v>
      </c>
      <c r="F296" s="63" t="s">
        <v>415</v>
      </c>
    </row>
    <row r="297" spans="1:7" x14ac:dyDescent="0.25">
      <c r="A297" s="61" t="s">
        <v>5</v>
      </c>
      <c r="B297" s="62" t="s">
        <v>308</v>
      </c>
      <c r="C297" s="80" t="s">
        <v>62</v>
      </c>
      <c r="D297" s="62" t="s">
        <v>572</v>
      </c>
      <c r="E297" s="62" t="s">
        <v>341</v>
      </c>
      <c r="F297" s="63" t="s">
        <v>572</v>
      </c>
    </row>
    <row r="298" spans="1:7" x14ac:dyDescent="0.25">
      <c r="A298" s="61" t="s">
        <v>5</v>
      </c>
      <c r="B298" s="62" t="s">
        <v>308</v>
      </c>
      <c r="C298" s="80" t="s">
        <v>62</v>
      </c>
      <c r="D298" s="62" t="s">
        <v>601</v>
      </c>
      <c r="E298" s="62" t="s">
        <v>344</v>
      </c>
      <c r="F298" s="63" t="s">
        <v>418</v>
      </c>
    </row>
    <row r="299" spans="1:7" x14ac:dyDescent="0.25">
      <c r="A299" s="61" t="s">
        <v>5</v>
      </c>
      <c r="B299" s="62" t="s">
        <v>308</v>
      </c>
      <c r="C299" s="80" t="s">
        <v>62</v>
      </c>
      <c r="D299" s="62" t="s">
        <v>418</v>
      </c>
      <c r="E299" s="62" t="s">
        <v>425</v>
      </c>
      <c r="F299" s="63" t="s">
        <v>505</v>
      </c>
    </row>
    <row r="300" spans="1:7" x14ac:dyDescent="0.25">
      <c r="A300" s="61" t="s">
        <v>5</v>
      </c>
      <c r="B300" s="62" t="s">
        <v>308</v>
      </c>
      <c r="C300" s="80" t="s">
        <v>62</v>
      </c>
      <c r="D300" s="62" t="s">
        <v>438</v>
      </c>
      <c r="E300" s="62" t="s">
        <v>407</v>
      </c>
      <c r="F300" s="63" t="s">
        <v>368</v>
      </c>
    </row>
    <row r="301" spans="1:7" x14ac:dyDescent="0.25">
      <c r="A301" s="61" t="s">
        <v>5</v>
      </c>
      <c r="B301" s="62" t="s">
        <v>308</v>
      </c>
      <c r="C301" s="80" t="s">
        <v>62</v>
      </c>
      <c r="D301" s="62" t="s">
        <v>374</v>
      </c>
      <c r="E301" s="62" t="s">
        <v>576</v>
      </c>
      <c r="F301" s="63" t="s">
        <v>366</v>
      </c>
    </row>
    <row r="302" spans="1:7" x14ac:dyDescent="0.25">
      <c r="A302" s="61" t="s">
        <v>5</v>
      </c>
      <c r="B302" s="62" t="s">
        <v>308</v>
      </c>
      <c r="C302" s="80" t="s">
        <v>62</v>
      </c>
      <c r="D302" s="62" t="s">
        <v>375</v>
      </c>
      <c r="E302" s="62" t="s">
        <v>426</v>
      </c>
      <c r="F302" s="63" t="s">
        <v>359</v>
      </c>
    </row>
    <row r="303" spans="1:7" x14ac:dyDescent="0.25">
      <c r="A303" s="61" t="s">
        <v>5</v>
      </c>
      <c r="B303" s="62" t="s">
        <v>308</v>
      </c>
      <c r="C303" s="80" t="s">
        <v>62</v>
      </c>
      <c r="D303" s="62" t="s">
        <v>366</v>
      </c>
      <c r="E303" s="62" t="s">
        <v>432</v>
      </c>
      <c r="F303" s="63" t="s">
        <v>376</v>
      </c>
    </row>
    <row r="304" spans="1:7" x14ac:dyDescent="0.25">
      <c r="A304" s="61" t="s">
        <v>5</v>
      </c>
      <c r="B304" s="62" t="s">
        <v>308</v>
      </c>
      <c r="C304" s="80" t="s">
        <v>62</v>
      </c>
      <c r="D304" s="62" t="s">
        <v>359</v>
      </c>
      <c r="E304" s="62" t="s">
        <v>469</v>
      </c>
      <c r="F304" s="63"/>
    </row>
    <row r="305" spans="1:7" x14ac:dyDescent="0.25">
      <c r="A305" s="61" t="s">
        <v>5</v>
      </c>
      <c r="B305" s="62" t="s">
        <v>308</v>
      </c>
      <c r="C305" s="80" t="s">
        <v>62</v>
      </c>
      <c r="D305" s="62" t="s">
        <v>376</v>
      </c>
      <c r="E305" s="62" t="s">
        <v>594</v>
      </c>
      <c r="F305" s="63"/>
    </row>
    <row r="306" spans="1:7" x14ac:dyDescent="0.25">
      <c r="A306" s="61" t="s">
        <v>5</v>
      </c>
      <c r="B306" s="62" t="s">
        <v>308</v>
      </c>
      <c r="C306" s="80" t="s">
        <v>62</v>
      </c>
      <c r="D306" s="62" t="s">
        <v>363</v>
      </c>
      <c r="E306" s="62" t="s">
        <v>595</v>
      </c>
      <c r="F306" s="63"/>
    </row>
    <row r="307" spans="1:7" x14ac:dyDescent="0.25">
      <c r="A307" s="61" t="s">
        <v>5</v>
      </c>
      <c r="B307" s="62" t="s">
        <v>308</v>
      </c>
      <c r="C307" s="80" t="s">
        <v>62</v>
      </c>
      <c r="D307" s="62" t="s">
        <v>362</v>
      </c>
      <c r="E307" s="62" t="s">
        <v>596</v>
      </c>
      <c r="F307" s="63"/>
    </row>
    <row r="308" spans="1:7" x14ac:dyDescent="0.25">
      <c r="A308" s="61" t="s">
        <v>5</v>
      </c>
      <c r="B308" s="62" t="s">
        <v>308</v>
      </c>
      <c r="C308" s="80" t="s">
        <v>62</v>
      </c>
      <c r="D308" s="62"/>
      <c r="E308" s="62" t="s">
        <v>471</v>
      </c>
      <c r="F308" s="63"/>
    </row>
    <row r="309" spans="1:7" x14ac:dyDescent="0.25">
      <c r="A309" s="61" t="s">
        <v>5</v>
      </c>
      <c r="B309" s="62" t="s">
        <v>308</v>
      </c>
      <c r="C309" s="80" t="s">
        <v>62</v>
      </c>
      <c r="D309" s="62"/>
      <c r="E309" s="62" t="s">
        <v>600</v>
      </c>
      <c r="F309" s="63"/>
    </row>
    <row r="310" spans="1:7" ht="15.75" thickBot="1" x14ac:dyDescent="0.3">
      <c r="A310" s="64" t="s">
        <v>5</v>
      </c>
      <c r="B310" s="65" t="s">
        <v>308</v>
      </c>
      <c r="C310" s="81" t="s">
        <v>62</v>
      </c>
      <c r="D310" s="65"/>
      <c r="E310" s="65" t="s">
        <v>597</v>
      </c>
      <c r="F310" s="67"/>
    </row>
    <row r="311" spans="1:7" x14ac:dyDescent="0.25">
      <c r="A311" s="56" t="s">
        <v>5</v>
      </c>
      <c r="B311" s="57" t="s">
        <v>309</v>
      </c>
      <c r="C311" s="79" t="s">
        <v>63</v>
      </c>
      <c r="D311" s="57" t="s">
        <v>369</v>
      </c>
      <c r="E311" s="57" t="s">
        <v>603</v>
      </c>
      <c r="F311" s="69" t="s">
        <v>612</v>
      </c>
      <c r="G311">
        <f>COUNTA(C311:C329)</f>
        <v>19</v>
      </c>
    </row>
    <row r="312" spans="1:7" x14ac:dyDescent="0.25">
      <c r="A312" s="61" t="s">
        <v>5</v>
      </c>
      <c r="B312" s="62" t="s">
        <v>309</v>
      </c>
      <c r="C312" s="80" t="s">
        <v>63</v>
      </c>
      <c r="D312" s="62" t="s">
        <v>457</v>
      </c>
      <c r="E312" s="62" t="s">
        <v>405</v>
      </c>
      <c r="F312" s="63" t="s">
        <v>613</v>
      </c>
    </row>
    <row r="313" spans="1:7" x14ac:dyDescent="0.25">
      <c r="A313" s="61" t="s">
        <v>5</v>
      </c>
      <c r="B313" s="62" t="s">
        <v>309</v>
      </c>
      <c r="C313" s="80" t="s">
        <v>63</v>
      </c>
      <c r="D313" s="62" t="s">
        <v>355</v>
      </c>
      <c r="E313" s="62" t="s">
        <v>406</v>
      </c>
      <c r="F313" s="63" t="s">
        <v>503</v>
      </c>
    </row>
    <row r="314" spans="1:7" x14ac:dyDescent="0.25">
      <c r="A314" s="61" t="s">
        <v>5</v>
      </c>
      <c r="B314" s="62" t="s">
        <v>309</v>
      </c>
      <c r="C314" s="80" t="s">
        <v>63</v>
      </c>
      <c r="D314" s="62" t="s">
        <v>368</v>
      </c>
      <c r="E314" s="62" t="s">
        <v>447</v>
      </c>
      <c r="F314" s="63" t="s">
        <v>568</v>
      </c>
    </row>
    <row r="315" spans="1:7" x14ac:dyDescent="0.25">
      <c r="A315" s="61" t="s">
        <v>5</v>
      </c>
      <c r="B315" s="62" t="s">
        <v>309</v>
      </c>
      <c r="C315" s="80" t="s">
        <v>63</v>
      </c>
      <c r="D315" s="62" t="s">
        <v>615</v>
      </c>
      <c r="E315" s="62" t="s">
        <v>604</v>
      </c>
      <c r="F315" s="63" t="s">
        <v>457</v>
      </c>
    </row>
    <row r="316" spans="1:7" x14ac:dyDescent="0.25">
      <c r="A316" s="61" t="s">
        <v>5</v>
      </c>
      <c r="B316" s="62" t="s">
        <v>309</v>
      </c>
      <c r="C316" s="80" t="s">
        <v>63</v>
      </c>
      <c r="D316" s="62" t="s">
        <v>602</v>
      </c>
      <c r="E316" s="62" t="s">
        <v>409</v>
      </c>
      <c r="F316" s="63" t="s">
        <v>418</v>
      </c>
    </row>
    <row r="317" spans="1:7" x14ac:dyDescent="0.25">
      <c r="A317" s="61" t="s">
        <v>5</v>
      </c>
      <c r="B317" s="62" t="s">
        <v>309</v>
      </c>
      <c r="C317" s="80" t="s">
        <v>63</v>
      </c>
      <c r="D317" s="62" t="s">
        <v>360</v>
      </c>
      <c r="E317" s="62" t="s">
        <v>412</v>
      </c>
      <c r="F317" s="63" t="s">
        <v>419</v>
      </c>
    </row>
    <row r="318" spans="1:7" x14ac:dyDescent="0.25">
      <c r="A318" s="61" t="s">
        <v>5</v>
      </c>
      <c r="B318" s="62" t="s">
        <v>309</v>
      </c>
      <c r="C318" s="80" t="s">
        <v>63</v>
      </c>
      <c r="D318" s="62" t="s">
        <v>518</v>
      </c>
      <c r="E318" s="62" t="s">
        <v>432</v>
      </c>
      <c r="F318" s="63" t="s">
        <v>420</v>
      </c>
    </row>
    <row r="319" spans="1:7" x14ac:dyDescent="0.25">
      <c r="A319" s="61" t="s">
        <v>5</v>
      </c>
      <c r="B319" s="62" t="s">
        <v>309</v>
      </c>
      <c r="C319" s="80" t="s">
        <v>63</v>
      </c>
      <c r="D319" s="62"/>
      <c r="E319" s="62" t="s">
        <v>605</v>
      </c>
      <c r="F319" s="63" t="s">
        <v>569</v>
      </c>
    </row>
    <row r="320" spans="1:7" x14ac:dyDescent="0.25">
      <c r="A320" s="61" t="s">
        <v>5</v>
      </c>
      <c r="B320" s="62" t="s">
        <v>309</v>
      </c>
      <c r="C320" s="80" t="s">
        <v>63</v>
      </c>
      <c r="D320" s="62"/>
      <c r="E320" s="62" t="s">
        <v>470</v>
      </c>
      <c r="F320" s="63" t="s">
        <v>398</v>
      </c>
    </row>
    <row r="321" spans="1:7" x14ac:dyDescent="0.25">
      <c r="A321" s="61" t="s">
        <v>5</v>
      </c>
      <c r="B321" s="62" t="s">
        <v>309</v>
      </c>
      <c r="C321" s="80" t="s">
        <v>63</v>
      </c>
      <c r="D321" s="62"/>
      <c r="E321" s="62" t="s">
        <v>606</v>
      </c>
      <c r="F321" s="63" t="s">
        <v>368</v>
      </c>
    </row>
    <row r="322" spans="1:7" x14ac:dyDescent="0.25">
      <c r="A322" s="61" t="s">
        <v>5</v>
      </c>
      <c r="B322" s="62" t="s">
        <v>309</v>
      </c>
      <c r="C322" s="80" t="s">
        <v>63</v>
      </c>
      <c r="D322" s="62" t="s">
        <v>361</v>
      </c>
      <c r="E322" s="62" t="s">
        <v>594</v>
      </c>
      <c r="F322" s="63" t="s">
        <v>359</v>
      </c>
    </row>
    <row r="323" spans="1:7" x14ac:dyDescent="0.25">
      <c r="A323" s="61" t="s">
        <v>5</v>
      </c>
      <c r="B323" s="62" t="s">
        <v>309</v>
      </c>
      <c r="C323" s="80" t="s">
        <v>63</v>
      </c>
      <c r="D323" s="62"/>
      <c r="E323" s="62" t="s">
        <v>607</v>
      </c>
      <c r="F323" s="63"/>
    </row>
    <row r="324" spans="1:7" x14ac:dyDescent="0.25">
      <c r="A324" s="61" t="s">
        <v>5</v>
      </c>
      <c r="B324" s="62" t="s">
        <v>309</v>
      </c>
      <c r="C324" s="80" t="s">
        <v>63</v>
      </c>
      <c r="D324" s="62"/>
      <c r="E324" s="62" t="s">
        <v>596</v>
      </c>
      <c r="F324" s="63"/>
    </row>
    <row r="325" spans="1:7" x14ac:dyDescent="0.25">
      <c r="A325" s="61" t="s">
        <v>5</v>
      </c>
      <c r="B325" s="62" t="s">
        <v>309</v>
      </c>
      <c r="C325" s="80" t="s">
        <v>63</v>
      </c>
      <c r="D325" s="62"/>
      <c r="E325" s="62" t="s">
        <v>608</v>
      </c>
      <c r="F325" s="63"/>
    </row>
    <row r="326" spans="1:7" x14ac:dyDescent="0.25">
      <c r="A326" s="61" t="s">
        <v>5</v>
      </c>
      <c r="B326" s="62" t="s">
        <v>309</v>
      </c>
      <c r="C326" s="80" t="s">
        <v>63</v>
      </c>
      <c r="D326" s="62"/>
      <c r="E326" s="62" t="s">
        <v>609</v>
      </c>
      <c r="F326" s="63"/>
    </row>
    <row r="327" spans="1:7" x14ac:dyDescent="0.25">
      <c r="A327" s="61" t="s">
        <v>5</v>
      </c>
      <c r="B327" s="62" t="s">
        <v>309</v>
      </c>
      <c r="C327" s="80" t="s">
        <v>63</v>
      </c>
      <c r="D327" s="62"/>
      <c r="E327" s="62" t="s">
        <v>610</v>
      </c>
      <c r="F327" s="63"/>
    </row>
    <row r="328" spans="1:7" x14ac:dyDescent="0.25">
      <c r="A328" s="61" t="s">
        <v>5</v>
      </c>
      <c r="B328" s="62" t="s">
        <v>309</v>
      </c>
      <c r="C328" s="80" t="s">
        <v>63</v>
      </c>
      <c r="D328" s="62"/>
      <c r="E328" s="62" t="s">
        <v>611</v>
      </c>
      <c r="F328" s="63"/>
    </row>
    <row r="329" spans="1:7" ht="15.75" thickBot="1" x14ac:dyDescent="0.3">
      <c r="A329" s="64" t="s">
        <v>5</v>
      </c>
      <c r="B329" s="65" t="s">
        <v>309</v>
      </c>
      <c r="C329" s="81" t="s">
        <v>63</v>
      </c>
      <c r="D329" s="65"/>
      <c r="E329" s="65" t="s">
        <v>614</v>
      </c>
      <c r="F329" s="67"/>
    </row>
    <row r="330" spans="1:7" x14ac:dyDescent="0.25">
      <c r="A330" s="56" t="s">
        <v>5</v>
      </c>
      <c r="B330" s="57" t="s">
        <v>310</v>
      </c>
      <c r="C330" s="79" t="s">
        <v>64</v>
      </c>
      <c r="D330" s="57" t="s">
        <v>369</v>
      </c>
      <c r="E330" s="57" t="s">
        <v>603</v>
      </c>
      <c r="F330" s="69" t="s">
        <v>626</v>
      </c>
      <c r="G330">
        <f>COUNTA(C330:C345)</f>
        <v>16</v>
      </c>
    </row>
    <row r="331" spans="1:7" x14ac:dyDescent="0.25">
      <c r="A331" s="61" t="s">
        <v>5</v>
      </c>
      <c r="B331" s="62" t="s">
        <v>310</v>
      </c>
      <c r="C331" s="80" t="s">
        <v>64</v>
      </c>
      <c r="D331" s="62" t="s">
        <v>616</v>
      </c>
      <c r="E331" s="62" t="s">
        <v>342</v>
      </c>
      <c r="F331" s="63" t="s">
        <v>624</v>
      </c>
    </row>
    <row r="332" spans="1:7" x14ac:dyDescent="0.25">
      <c r="A332" s="61" t="s">
        <v>5</v>
      </c>
      <c r="B332" s="62" t="s">
        <v>310</v>
      </c>
      <c r="C332" s="80" t="s">
        <v>64</v>
      </c>
      <c r="D332" s="62" t="s">
        <v>355</v>
      </c>
      <c r="E332" s="62" t="s">
        <v>618</v>
      </c>
      <c r="F332" s="63" t="s">
        <v>404</v>
      </c>
    </row>
    <row r="333" spans="1:7" x14ac:dyDescent="0.25">
      <c r="A333" s="61" t="s">
        <v>5</v>
      </c>
      <c r="B333" s="62" t="s">
        <v>310</v>
      </c>
      <c r="C333" s="80" t="s">
        <v>64</v>
      </c>
      <c r="D333" s="62" t="s">
        <v>368</v>
      </c>
      <c r="E333" s="62" t="s">
        <v>619</v>
      </c>
      <c r="F333" s="63" t="s">
        <v>372</v>
      </c>
    </row>
    <row r="334" spans="1:7" x14ac:dyDescent="0.25">
      <c r="A334" s="61" t="s">
        <v>5</v>
      </c>
      <c r="B334" s="62" t="s">
        <v>310</v>
      </c>
      <c r="C334" s="80" t="s">
        <v>64</v>
      </c>
      <c r="D334" s="62" t="s">
        <v>602</v>
      </c>
      <c r="E334" s="62" t="s">
        <v>467</v>
      </c>
      <c r="F334" s="63" t="s">
        <v>519</v>
      </c>
    </row>
    <row r="335" spans="1:7" x14ac:dyDescent="0.25">
      <c r="A335" s="61" t="s">
        <v>5</v>
      </c>
      <c r="B335" s="62" t="s">
        <v>310</v>
      </c>
      <c r="C335" s="80" t="s">
        <v>64</v>
      </c>
      <c r="D335" s="62" t="s">
        <v>625</v>
      </c>
      <c r="E335" s="62" t="s">
        <v>405</v>
      </c>
      <c r="F335" s="63" t="s">
        <v>457</v>
      </c>
    </row>
    <row r="336" spans="1:7" x14ac:dyDescent="0.25">
      <c r="A336" s="61" t="s">
        <v>5</v>
      </c>
      <c r="B336" s="62" t="s">
        <v>310</v>
      </c>
      <c r="C336" s="80" t="s">
        <v>64</v>
      </c>
      <c r="D336" s="62" t="s">
        <v>364</v>
      </c>
      <c r="E336" s="62" t="s">
        <v>563</v>
      </c>
      <c r="F336" s="63" t="s">
        <v>379</v>
      </c>
    </row>
    <row r="337" spans="1:7" x14ac:dyDescent="0.25">
      <c r="A337" s="61" t="s">
        <v>5</v>
      </c>
      <c r="B337" s="62" t="s">
        <v>310</v>
      </c>
      <c r="C337" s="80" t="s">
        <v>64</v>
      </c>
      <c r="D337" s="62" t="s">
        <v>617</v>
      </c>
      <c r="E337" s="62" t="s">
        <v>409</v>
      </c>
      <c r="F337" s="63" t="s">
        <v>398</v>
      </c>
    </row>
    <row r="338" spans="1:7" x14ac:dyDescent="0.25">
      <c r="A338" s="61" t="s">
        <v>5</v>
      </c>
      <c r="B338" s="62" t="s">
        <v>310</v>
      </c>
      <c r="C338" s="80" t="s">
        <v>64</v>
      </c>
      <c r="D338" s="62" t="s">
        <v>628</v>
      </c>
      <c r="E338" s="62" t="s">
        <v>620</v>
      </c>
      <c r="F338" s="63" t="s">
        <v>368</v>
      </c>
    </row>
    <row r="339" spans="1:7" x14ac:dyDescent="0.25">
      <c r="A339" s="61" t="s">
        <v>5</v>
      </c>
      <c r="B339" s="62" t="s">
        <v>310</v>
      </c>
      <c r="C339" s="80" t="s">
        <v>64</v>
      </c>
      <c r="D339" s="62" t="s">
        <v>629</v>
      </c>
      <c r="E339" s="62" t="s">
        <v>627</v>
      </c>
      <c r="F339" s="63" t="s">
        <v>359</v>
      </c>
    </row>
    <row r="340" spans="1:7" x14ac:dyDescent="0.25">
      <c r="A340" s="61" t="s">
        <v>5</v>
      </c>
      <c r="B340" s="62" t="s">
        <v>310</v>
      </c>
      <c r="C340" s="80" t="s">
        <v>64</v>
      </c>
      <c r="D340" s="62" t="s">
        <v>630</v>
      </c>
      <c r="E340" s="62" t="s">
        <v>469</v>
      </c>
      <c r="F340" s="63" t="s">
        <v>625</v>
      </c>
    </row>
    <row r="341" spans="1:7" x14ac:dyDescent="0.25">
      <c r="A341" s="61" t="s">
        <v>5</v>
      </c>
      <c r="B341" s="62" t="s">
        <v>310</v>
      </c>
      <c r="C341" s="80" t="s">
        <v>64</v>
      </c>
      <c r="D341" s="62"/>
      <c r="E341" s="62" t="s">
        <v>606</v>
      </c>
      <c r="F341" s="63"/>
    </row>
    <row r="342" spans="1:7" x14ac:dyDescent="0.25">
      <c r="A342" s="61" t="s">
        <v>5</v>
      </c>
      <c r="B342" s="62" t="s">
        <v>310</v>
      </c>
      <c r="C342" s="80" t="s">
        <v>64</v>
      </c>
      <c r="D342" s="62"/>
      <c r="E342" s="62" t="s">
        <v>621</v>
      </c>
      <c r="F342" s="63"/>
    </row>
    <row r="343" spans="1:7" x14ac:dyDescent="0.25">
      <c r="A343" s="61" t="s">
        <v>5</v>
      </c>
      <c r="B343" s="62" t="s">
        <v>310</v>
      </c>
      <c r="C343" s="80" t="s">
        <v>64</v>
      </c>
      <c r="D343" s="62"/>
      <c r="E343" s="62" t="s">
        <v>622</v>
      </c>
      <c r="F343" s="63"/>
    </row>
    <row r="344" spans="1:7" x14ac:dyDescent="0.25">
      <c r="A344" s="61" t="s">
        <v>5</v>
      </c>
      <c r="B344" s="62" t="s">
        <v>310</v>
      </c>
      <c r="C344" s="80" t="s">
        <v>64</v>
      </c>
      <c r="D344" s="62"/>
      <c r="E344" s="62" t="s">
        <v>608</v>
      </c>
      <c r="F344" s="63"/>
    </row>
    <row r="345" spans="1:7" ht="15.75" thickBot="1" x14ac:dyDescent="0.3">
      <c r="A345" s="64" t="s">
        <v>5</v>
      </c>
      <c r="B345" s="65" t="s">
        <v>310</v>
      </c>
      <c r="C345" s="81" t="s">
        <v>64</v>
      </c>
      <c r="D345" s="65"/>
      <c r="E345" s="65" t="s">
        <v>623</v>
      </c>
      <c r="F345" s="67"/>
    </row>
    <row r="346" spans="1:7" x14ac:dyDescent="0.25">
      <c r="A346" s="56" t="s">
        <v>6</v>
      </c>
      <c r="B346" s="57" t="s">
        <v>308</v>
      </c>
      <c r="C346" s="79" t="s">
        <v>85</v>
      </c>
      <c r="D346" s="57" t="s">
        <v>351</v>
      </c>
      <c r="E346" s="57" t="s">
        <v>339</v>
      </c>
      <c r="F346" s="69" t="s">
        <v>635</v>
      </c>
      <c r="G346">
        <f>COUNTA(C346:C356)</f>
        <v>11</v>
      </c>
    </row>
    <row r="347" spans="1:7" x14ac:dyDescent="0.25">
      <c r="A347" s="61" t="s">
        <v>6</v>
      </c>
      <c r="B347" s="62" t="s">
        <v>308</v>
      </c>
      <c r="C347" s="80" t="s">
        <v>85</v>
      </c>
      <c r="D347" s="62" t="s">
        <v>437</v>
      </c>
      <c r="E347" s="62" t="s">
        <v>631</v>
      </c>
      <c r="F347" s="63" t="s">
        <v>636</v>
      </c>
    </row>
    <row r="348" spans="1:7" x14ac:dyDescent="0.25">
      <c r="A348" s="61" t="s">
        <v>6</v>
      </c>
      <c r="B348" s="62" t="s">
        <v>308</v>
      </c>
      <c r="C348" s="80" t="s">
        <v>85</v>
      </c>
      <c r="D348" s="62" t="s">
        <v>457</v>
      </c>
      <c r="E348" s="62" t="s">
        <v>632</v>
      </c>
      <c r="F348" s="63" t="s">
        <v>537</v>
      </c>
    </row>
    <row r="349" spans="1:7" x14ac:dyDescent="0.25">
      <c r="A349" s="61" t="s">
        <v>6</v>
      </c>
      <c r="B349" s="62" t="s">
        <v>308</v>
      </c>
      <c r="C349" s="80" t="s">
        <v>85</v>
      </c>
      <c r="D349" s="62" t="s">
        <v>418</v>
      </c>
      <c r="E349" s="62" t="s">
        <v>637</v>
      </c>
      <c r="F349" s="63" t="s">
        <v>374</v>
      </c>
    </row>
    <row r="350" spans="1:7" x14ac:dyDescent="0.25">
      <c r="A350" s="61" t="s">
        <v>6</v>
      </c>
      <c r="B350" s="62" t="s">
        <v>308</v>
      </c>
      <c r="C350" s="80" t="s">
        <v>85</v>
      </c>
      <c r="D350" s="62" t="s">
        <v>438</v>
      </c>
      <c r="E350" s="62" t="s">
        <v>633</v>
      </c>
      <c r="F350" s="63" t="s">
        <v>359</v>
      </c>
    </row>
    <row r="351" spans="1:7" x14ac:dyDescent="0.25">
      <c r="A351" s="61" t="s">
        <v>6</v>
      </c>
      <c r="B351" s="62" t="s">
        <v>308</v>
      </c>
      <c r="C351" s="80" t="s">
        <v>85</v>
      </c>
      <c r="D351" s="62" t="s">
        <v>561</v>
      </c>
      <c r="E351" s="62" t="s">
        <v>634</v>
      </c>
      <c r="F351" s="63"/>
    </row>
    <row r="352" spans="1:7" x14ac:dyDescent="0.25">
      <c r="A352" s="61" t="s">
        <v>6</v>
      </c>
      <c r="B352" s="62" t="s">
        <v>308</v>
      </c>
      <c r="C352" s="80" t="s">
        <v>85</v>
      </c>
      <c r="D352" s="62" t="s">
        <v>375</v>
      </c>
      <c r="E352" s="62" t="s">
        <v>348</v>
      </c>
      <c r="F352" s="63"/>
    </row>
    <row r="353" spans="1:7" x14ac:dyDescent="0.25">
      <c r="A353" s="61" t="s">
        <v>6</v>
      </c>
      <c r="B353" s="62" t="s">
        <v>308</v>
      </c>
      <c r="C353" s="80" t="s">
        <v>85</v>
      </c>
      <c r="D353" s="62" t="s">
        <v>359</v>
      </c>
      <c r="E353" s="62"/>
      <c r="F353" s="63"/>
    </row>
    <row r="354" spans="1:7" x14ac:dyDescent="0.25">
      <c r="A354" s="61" t="s">
        <v>6</v>
      </c>
      <c r="B354" s="62" t="s">
        <v>308</v>
      </c>
      <c r="C354" s="80" t="s">
        <v>85</v>
      </c>
      <c r="D354" s="62" t="s">
        <v>376</v>
      </c>
      <c r="E354" s="62"/>
      <c r="F354" s="63"/>
    </row>
    <row r="355" spans="1:7" x14ac:dyDescent="0.25">
      <c r="A355" s="61" t="s">
        <v>6</v>
      </c>
      <c r="B355" s="62" t="s">
        <v>308</v>
      </c>
      <c r="C355" s="80" t="s">
        <v>85</v>
      </c>
      <c r="D355" s="62" t="s">
        <v>363</v>
      </c>
      <c r="E355" s="62"/>
      <c r="F355" s="63"/>
    </row>
    <row r="356" spans="1:7" ht="15.75" thickBot="1" x14ac:dyDescent="0.3">
      <c r="A356" s="64" t="s">
        <v>6</v>
      </c>
      <c r="B356" s="65" t="s">
        <v>308</v>
      </c>
      <c r="C356" s="81" t="s">
        <v>85</v>
      </c>
      <c r="D356" s="65" t="s">
        <v>362</v>
      </c>
      <c r="E356" s="65"/>
      <c r="F356" s="67"/>
    </row>
    <row r="357" spans="1:7" x14ac:dyDescent="0.25">
      <c r="A357" s="56" t="s">
        <v>6</v>
      </c>
      <c r="B357" s="57" t="s">
        <v>308</v>
      </c>
      <c r="C357" s="79" t="s">
        <v>65</v>
      </c>
      <c r="D357" s="57" t="s">
        <v>369</v>
      </c>
      <c r="E357" s="57" t="s">
        <v>339</v>
      </c>
      <c r="F357" s="69" t="s">
        <v>642</v>
      </c>
      <c r="G357">
        <f>COUNTA(C357:C368)</f>
        <v>12</v>
      </c>
    </row>
    <row r="358" spans="1:7" x14ac:dyDescent="0.25">
      <c r="A358" s="61" t="s">
        <v>6</v>
      </c>
      <c r="B358" s="62" t="s">
        <v>308</v>
      </c>
      <c r="C358" s="80" t="s">
        <v>65</v>
      </c>
      <c r="D358" s="62" t="s">
        <v>587</v>
      </c>
      <c r="E358" s="62" t="s">
        <v>638</v>
      </c>
      <c r="F358" s="63" t="s">
        <v>536</v>
      </c>
    </row>
    <row r="359" spans="1:7" x14ac:dyDescent="0.25">
      <c r="A359" s="61" t="s">
        <v>6</v>
      </c>
      <c r="B359" s="62" t="s">
        <v>308</v>
      </c>
      <c r="C359" s="80" t="s">
        <v>65</v>
      </c>
      <c r="D359" s="62" t="s">
        <v>418</v>
      </c>
      <c r="E359" s="62" t="s">
        <v>639</v>
      </c>
      <c r="F359" s="63" t="s">
        <v>643</v>
      </c>
    </row>
    <row r="360" spans="1:7" x14ac:dyDescent="0.25">
      <c r="A360" s="61" t="s">
        <v>6</v>
      </c>
      <c r="B360" s="62" t="s">
        <v>308</v>
      </c>
      <c r="C360" s="80" t="s">
        <v>65</v>
      </c>
      <c r="D360" s="62" t="s">
        <v>355</v>
      </c>
      <c r="E360" s="62" t="s">
        <v>640</v>
      </c>
      <c r="F360" s="63" t="s">
        <v>505</v>
      </c>
    </row>
    <row r="361" spans="1:7" x14ac:dyDescent="0.25">
      <c r="A361" s="61" t="s">
        <v>6</v>
      </c>
      <c r="B361" s="62" t="s">
        <v>308</v>
      </c>
      <c r="C361" s="80" t="s">
        <v>65</v>
      </c>
      <c r="D361" s="62" t="s">
        <v>520</v>
      </c>
      <c r="E361" s="62" t="s">
        <v>641</v>
      </c>
      <c r="F361" s="63" t="s">
        <v>520</v>
      </c>
    </row>
    <row r="362" spans="1:7" x14ac:dyDescent="0.25">
      <c r="A362" s="61" t="s">
        <v>6</v>
      </c>
      <c r="B362" s="62" t="s">
        <v>308</v>
      </c>
      <c r="C362" s="80" t="s">
        <v>65</v>
      </c>
      <c r="D362" s="62" t="s">
        <v>373</v>
      </c>
      <c r="E362" s="62" t="s">
        <v>406</v>
      </c>
      <c r="F362" s="63" t="s">
        <v>374</v>
      </c>
    </row>
    <row r="363" spans="1:7" x14ac:dyDescent="0.25">
      <c r="A363" s="61" t="s">
        <v>6</v>
      </c>
      <c r="B363" s="62" t="s">
        <v>308</v>
      </c>
      <c r="C363" s="80" t="s">
        <v>65</v>
      </c>
      <c r="D363" s="62" t="s">
        <v>374</v>
      </c>
      <c r="E363" s="62" t="s">
        <v>644</v>
      </c>
      <c r="F363" s="63" t="s">
        <v>368</v>
      </c>
    </row>
    <row r="364" spans="1:7" x14ac:dyDescent="0.25">
      <c r="A364" s="61" t="s">
        <v>6</v>
      </c>
      <c r="B364" s="62" t="s">
        <v>308</v>
      </c>
      <c r="C364" s="80" t="s">
        <v>65</v>
      </c>
      <c r="D364" s="62" t="s">
        <v>581</v>
      </c>
      <c r="E364" s="62" t="s">
        <v>597</v>
      </c>
      <c r="F364" s="63"/>
    </row>
    <row r="365" spans="1:7" x14ac:dyDescent="0.25">
      <c r="A365" s="61" t="s">
        <v>6</v>
      </c>
      <c r="B365" s="62" t="s">
        <v>308</v>
      </c>
      <c r="C365" s="80" t="s">
        <v>65</v>
      </c>
      <c r="D365" s="62" t="s">
        <v>526</v>
      </c>
      <c r="E365" s="62"/>
      <c r="F365" s="63"/>
    </row>
    <row r="366" spans="1:7" x14ac:dyDescent="0.25">
      <c r="A366" s="61" t="s">
        <v>6</v>
      </c>
      <c r="B366" s="62" t="s">
        <v>308</v>
      </c>
      <c r="C366" s="80" t="s">
        <v>65</v>
      </c>
      <c r="D366" s="62" t="s">
        <v>359</v>
      </c>
      <c r="E366" s="62"/>
      <c r="F366" s="63" t="s">
        <v>365</v>
      </c>
    </row>
    <row r="367" spans="1:7" x14ac:dyDescent="0.25">
      <c r="A367" s="61" t="s">
        <v>6</v>
      </c>
      <c r="B367" s="62" t="s">
        <v>308</v>
      </c>
      <c r="C367" s="80" t="s">
        <v>65</v>
      </c>
      <c r="D367" s="62" t="s">
        <v>352</v>
      </c>
      <c r="E367" s="62"/>
      <c r="F367" s="63"/>
    </row>
    <row r="368" spans="1:7" ht="15.75" thickBot="1" x14ac:dyDescent="0.3">
      <c r="A368" s="64" t="s">
        <v>6</v>
      </c>
      <c r="B368" s="65" t="s">
        <v>308</v>
      </c>
      <c r="C368" s="81" t="s">
        <v>65</v>
      </c>
      <c r="D368" s="65" t="s">
        <v>353</v>
      </c>
      <c r="E368" s="65"/>
      <c r="F368" s="67"/>
    </row>
    <row r="369" spans="1:7" x14ac:dyDescent="0.25">
      <c r="A369" s="56" t="s">
        <v>6</v>
      </c>
      <c r="B369" s="57" t="s">
        <v>309</v>
      </c>
      <c r="C369" s="79" t="s">
        <v>66</v>
      </c>
      <c r="D369" s="57" t="s">
        <v>369</v>
      </c>
      <c r="E369" s="57" t="s">
        <v>645</v>
      </c>
      <c r="F369" s="69" t="s">
        <v>650</v>
      </c>
      <c r="G369">
        <f>COUNTA(C369:C384)</f>
        <v>16</v>
      </c>
    </row>
    <row r="370" spans="1:7" x14ac:dyDescent="0.25">
      <c r="A370" s="61" t="s">
        <v>6</v>
      </c>
      <c r="B370" s="62" t="s">
        <v>309</v>
      </c>
      <c r="C370" s="80" t="s">
        <v>66</v>
      </c>
      <c r="D370" s="62" t="s">
        <v>587</v>
      </c>
      <c r="E370" s="62" t="s">
        <v>432</v>
      </c>
      <c r="F370" s="63" t="s">
        <v>651</v>
      </c>
    </row>
    <row r="371" spans="1:7" x14ac:dyDescent="0.25">
      <c r="A371" s="61" t="s">
        <v>6</v>
      </c>
      <c r="B371" s="62" t="s">
        <v>309</v>
      </c>
      <c r="C371" s="80" t="s">
        <v>66</v>
      </c>
      <c r="D371" s="62" t="s">
        <v>655</v>
      </c>
      <c r="E371" s="62" t="s">
        <v>654</v>
      </c>
      <c r="F371" s="63" t="s">
        <v>649</v>
      </c>
    </row>
    <row r="372" spans="1:7" x14ac:dyDescent="0.25">
      <c r="A372" s="61" t="s">
        <v>6</v>
      </c>
      <c r="B372" s="62" t="s">
        <v>309</v>
      </c>
      <c r="C372" s="80" t="s">
        <v>66</v>
      </c>
      <c r="D372" s="62" t="s">
        <v>420</v>
      </c>
      <c r="E372" s="62" t="s">
        <v>646</v>
      </c>
      <c r="F372" s="63" t="s">
        <v>372</v>
      </c>
    </row>
    <row r="373" spans="1:7" x14ac:dyDescent="0.25">
      <c r="A373" s="61" t="s">
        <v>6</v>
      </c>
      <c r="B373" s="62" t="s">
        <v>309</v>
      </c>
      <c r="C373" s="80" t="s">
        <v>66</v>
      </c>
      <c r="D373" s="62" t="s">
        <v>355</v>
      </c>
      <c r="E373" s="62" t="s">
        <v>647</v>
      </c>
      <c r="F373" s="63" t="s">
        <v>519</v>
      </c>
    </row>
    <row r="374" spans="1:7" x14ac:dyDescent="0.25">
      <c r="A374" s="61" t="s">
        <v>6</v>
      </c>
      <c r="B374" s="62" t="s">
        <v>309</v>
      </c>
      <c r="C374" s="80" t="s">
        <v>66</v>
      </c>
      <c r="D374" s="62" t="s">
        <v>561</v>
      </c>
      <c r="E374" s="62" t="s">
        <v>648</v>
      </c>
      <c r="F374" s="63" t="s">
        <v>587</v>
      </c>
    </row>
    <row r="375" spans="1:7" x14ac:dyDescent="0.25">
      <c r="A375" s="61" t="s">
        <v>6</v>
      </c>
      <c r="B375" s="62" t="s">
        <v>309</v>
      </c>
      <c r="C375" s="80" t="s">
        <v>66</v>
      </c>
      <c r="D375" s="62" t="s">
        <v>526</v>
      </c>
      <c r="E375" s="62"/>
      <c r="F375" s="63" t="s">
        <v>420</v>
      </c>
    </row>
    <row r="376" spans="1:7" x14ac:dyDescent="0.25">
      <c r="A376" s="61" t="s">
        <v>6</v>
      </c>
      <c r="B376" s="62" t="s">
        <v>309</v>
      </c>
      <c r="C376" s="80" t="s">
        <v>66</v>
      </c>
      <c r="D376" s="62" t="s">
        <v>527</v>
      </c>
      <c r="E376" s="62"/>
      <c r="F376" s="63" t="s">
        <v>379</v>
      </c>
    </row>
    <row r="377" spans="1:7" x14ac:dyDescent="0.25">
      <c r="A377" s="61" t="s">
        <v>6</v>
      </c>
      <c r="B377" s="62" t="s">
        <v>309</v>
      </c>
      <c r="C377" s="80" t="s">
        <v>66</v>
      </c>
      <c r="D377" s="62" t="s">
        <v>376</v>
      </c>
      <c r="E377" s="62"/>
      <c r="F377" s="63" t="s">
        <v>368</v>
      </c>
    </row>
    <row r="378" spans="1:7" x14ac:dyDescent="0.25">
      <c r="A378" s="61" t="s">
        <v>6</v>
      </c>
      <c r="B378" s="62" t="s">
        <v>309</v>
      </c>
      <c r="C378" s="80" t="s">
        <v>66</v>
      </c>
      <c r="D378" s="62" t="s">
        <v>352</v>
      </c>
      <c r="E378" s="62"/>
      <c r="F378" s="63" t="s">
        <v>561</v>
      </c>
    </row>
    <row r="379" spans="1:7" x14ac:dyDescent="0.25">
      <c r="A379" s="61" t="s">
        <v>6</v>
      </c>
      <c r="B379" s="62" t="s">
        <v>309</v>
      </c>
      <c r="C379" s="80" t="s">
        <v>66</v>
      </c>
      <c r="D379" s="62" t="s">
        <v>353</v>
      </c>
      <c r="E379" s="62"/>
      <c r="F379" s="63" t="s">
        <v>384</v>
      </c>
    </row>
    <row r="380" spans="1:7" x14ac:dyDescent="0.25">
      <c r="A380" s="61" t="s">
        <v>6</v>
      </c>
      <c r="B380" s="62" t="s">
        <v>309</v>
      </c>
      <c r="C380" s="80" t="s">
        <v>66</v>
      </c>
      <c r="D380" s="62"/>
      <c r="E380" s="62"/>
      <c r="F380" s="63" t="s">
        <v>527</v>
      </c>
    </row>
    <row r="381" spans="1:7" x14ac:dyDescent="0.25">
      <c r="A381" s="61" t="s">
        <v>6</v>
      </c>
      <c r="B381" s="62" t="s">
        <v>309</v>
      </c>
      <c r="C381" s="80" t="s">
        <v>66</v>
      </c>
      <c r="D381" s="62"/>
      <c r="E381" s="62"/>
      <c r="F381" s="63" t="s">
        <v>359</v>
      </c>
    </row>
    <row r="382" spans="1:7" x14ac:dyDescent="0.25">
      <c r="A382" s="61" t="s">
        <v>6</v>
      </c>
      <c r="B382" s="62" t="s">
        <v>309</v>
      </c>
      <c r="C382" s="80" t="s">
        <v>66</v>
      </c>
      <c r="D382" s="62"/>
      <c r="E382" s="62"/>
      <c r="F382" s="63" t="s">
        <v>376</v>
      </c>
    </row>
    <row r="383" spans="1:7" x14ac:dyDescent="0.25">
      <c r="A383" s="61" t="s">
        <v>6</v>
      </c>
      <c r="B383" s="62" t="s">
        <v>309</v>
      </c>
      <c r="C383" s="80" t="s">
        <v>66</v>
      </c>
      <c r="D383" s="62"/>
      <c r="E383" s="62"/>
      <c r="F383" s="63" t="s">
        <v>652</v>
      </c>
    </row>
    <row r="384" spans="1:7" ht="15.75" thickBot="1" x14ac:dyDescent="0.3">
      <c r="A384" s="64" t="s">
        <v>6</v>
      </c>
      <c r="B384" s="65" t="s">
        <v>309</v>
      </c>
      <c r="C384" s="81" t="s">
        <v>66</v>
      </c>
      <c r="D384" s="65" t="s">
        <v>361</v>
      </c>
      <c r="E384" s="65"/>
      <c r="F384" s="67" t="s">
        <v>653</v>
      </c>
    </row>
    <row r="385" spans="1:7" x14ac:dyDescent="0.25">
      <c r="A385" s="56" t="s">
        <v>6</v>
      </c>
      <c r="B385" s="57" t="s">
        <v>309</v>
      </c>
      <c r="C385" s="79" t="s">
        <v>67</v>
      </c>
      <c r="D385" s="57" t="s">
        <v>369</v>
      </c>
      <c r="E385" s="57" t="s">
        <v>656</v>
      </c>
      <c r="F385" s="69" t="s">
        <v>664</v>
      </c>
      <c r="G385">
        <f>COUNTA(C385:C397)</f>
        <v>13</v>
      </c>
    </row>
    <row r="386" spans="1:7" x14ac:dyDescent="0.25">
      <c r="A386" s="61" t="s">
        <v>6</v>
      </c>
      <c r="B386" s="62" t="s">
        <v>309</v>
      </c>
      <c r="C386" s="80" t="s">
        <v>67</v>
      </c>
      <c r="D386" s="62" t="s">
        <v>587</v>
      </c>
      <c r="E386" s="62" t="s">
        <v>657</v>
      </c>
      <c r="F386" s="63" t="s">
        <v>413</v>
      </c>
    </row>
    <row r="387" spans="1:7" x14ac:dyDescent="0.25">
      <c r="A387" s="61" t="s">
        <v>6</v>
      </c>
      <c r="B387" s="62" t="s">
        <v>309</v>
      </c>
      <c r="C387" s="80" t="s">
        <v>67</v>
      </c>
      <c r="D387" s="62" t="s">
        <v>355</v>
      </c>
      <c r="E387" s="62" t="s">
        <v>658</v>
      </c>
      <c r="F387" s="63" t="s">
        <v>415</v>
      </c>
    </row>
    <row r="388" spans="1:7" x14ac:dyDescent="0.25">
      <c r="A388" s="61" t="s">
        <v>6</v>
      </c>
      <c r="B388" s="62" t="s">
        <v>309</v>
      </c>
      <c r="C388" s="80" t="s">
        <v>67</v>
      </c>
      <c r="D388" s="62" t="s">
        <v>368</v>
      </c>
      <c r="E388" s="62" t="s">
        <v>391</v>
      </c>
      <c r="F388" s="63" t="s">
        <v>587</v>
      </c>
    </row>
    <row r="389" spans="1:7" x14ac:dyDescent="0.25">
      <c r="A389" s="61" t="s">
        <v>6</v>
      </c>
      <c r="B389" s="62" t="s">
        <v>309</v>
      </c>
      <c r="C389" s="80" t="s">
        <v>67</v>
      </c>
      <c r="D389" s="62" t="s">
        <v>561</v>
      </c>
      <c r="E389" s="62" t="s">
        <v>345</v>
      </c>
      <c r="F389" s="63" t="s">
        <v>505</v>
      </c>
    </row>
    <row r="390" spans="1:7" x14ac:dyDescent="0.25">
      <c r="A390" s="61" t="s">
        <v>6</v>
      </c>
      <c r="B390" s="62" t="s">
        <v>309</v>
      </c>
      <c r="C390" s="80" t="s">
        <v>67</v>
      </c>
      <c r="D390" s="62" t="s">
        <v>383</v>
      </c>
      <c r="E390" s="62" t="s">
        <v>659</v>
      </c>
      <c r="F390" s="63" t="s">
        <v>368</v>
      </c>
    </row>
    <row r="391" spans="1:7" x14ac:dyDescent="0.25">
      <c r="A391" s="61" t="s">
        <v>6</v>
      </c>
      <c r="B391" s="62" t="s">
        <v>309</v>
      </c>
      <c r="C391" s="80" t="s">
        <v>67</v>
      </c>
      <c r="D391" s="62" t="s">
        <v>526</v>
      </c>
      <c r="E391" s="62" t="s">
        <v>660</v>
      </c>
      <c r="F391" s="63" t="s">
        <v>561</v>
      </c>
    </row>
    <row r="392" spans="1:7" x14ac:dyDescent="0.25">
      <c r="A392" s="61" t="s">
        <v>6</v>
      </c>
      <c r="B392" s="62" t="s">
        <v>309</v>
      </c>
      <c r="C392" s="80" t="s">
        <v>67</v>
      </c>
      <c r="D392" s="62" t="s">
        <v>665</v>
      </c>
      <c r="E392" s="62" t="s">
        <v>646</v>
      </c>
      <c r="F392" s="63" t="s">
        <v>383</v>
      </c>
    </row>
    <row r="393" spans="1:7" x14ac:dyDescent="0.25">
      <c r="A393" s="61" t="s">
        <v>6</v>
      </c>
      <c r="B393" s="62" t="s">
        <v>309</v>
      </c>
      <c r="C393" s="80" t="s">
        <v>67</v>
      </c>
      <c r="D393" s="62" t="s">
        <v>352</v>
      </c>
      <c r="E393" s="62" t="s">
        <v>661</v>
      </c>
      <c r="F393" s="63" t="s">
        <v>526</v>
      </c>
    </row>
    <row r="394" spans="1:7" x14ac:dyDescent="0.25">
      <c r="A394" s="61" t="s">
        <v>6</v>
      </c>
      <c r="B394" s="62" t="s">
        <v>309</v>
      </c>
      <c r="C394" s="80" t="s">
        <v>67</v>
      </c>
      <c r="D394" s="62" t="s">
        <v>353</v>
      </c>
      <c r="E394" s="62" t="s">
        <v>662</v>
      </c>
      <c r="F394" s="63" t="s">
        <v>665</v>
      </c>
    </row>
    <row r="395" spans="1:7" x14ac:dyDescent="0.25">
      <c r="A395" s="61" t="s">
        <v>6</v>
      </c>
      <c r="B395" s="62" t="s">
        <v>309</v>
      </c>
      <c r="C395" s="80" t="s">
        <v>67</v>
      </c>
      <c r="D395" s="62"/>
      <c r="E395" s="62" t="s">
        <v>663</v>
      </c>
      <c r="F395" s="63" t="s">
        <v>666</v>
      </c>
    </row>
    <row r="396" spans="1:7" x14ac:dyDescent="0.25">
      <c r="A396" s="61" t="s">
        <v>6</v>
      </c>
      <c r="B396" s="62" t="s">
        <v>309</v>
      </c>
      <c r="C396" s="80" t="s">
        <v>67</v>
      </c>
      <c r="D396" s="62"/>
      <c r="E396" s="62" t="s">
        <v>668</v>
      </c>
      <c r="F396" s="63" t="s">
        <v>667</v>
      </c>
    </row>
    <row r="397" spans="1:7" ht="15.75" thickBot="1" x14ac:dyDescent="0.3">
      <c r="A397" s="64" t="s">
        <v>6</v>
      </c>
      <c r="B397" s="65" t="s">
        <v>309</v>
      </c>
      <c r="C397" s="81" t="s">
        <v>67</v>
      </c>
      <c r="D397" s="65"/>
      <c r="E397" s="65" t="s">
        <v>534</v>
      </c>
      <c r="F397" s="67"/>
    </row>
    <row r="398" spans="1:7" x14ac:dyDescent="0.25">
      <c r="A398" s="56" t="s">
        <v>6</v>
      </c>
      <c r="B398" s="57" t="s">
        <v>309</v>
      </c>
      <c r="C398" s="79" t="s">
        <v>39</v>
      </c>
      <c r="D398" s="57" t="s">
        <v>369</v>
      </c>
      <c r="E398" s="57" t="s">
        <v>671</v>
      </c>
      <c r="F398" s="69" t="s">
        <v>433</v>
      </c>
      <c r="G398">
        <f>COUNTA(C398:C408)</f>
        <v>11</v>
      </c>
    </row>
    <row r="399" spans="1:7" x14ac:dyDescent="0.25">
      <c r="A399" s="61" t="s">
        <v>6</v>
      </c>
      <c r="B399" s="62" t="s">
        <v>309</v>
      </c>
      <c r="C399" s="80" t="s">
        <v>39</v>
      </c>
      <c r="D399" s="62" t="s">
        <v>587</v>
      </c>
      <c r="E399" s="62" t="s">
        <v>345</v>
      </c>
      <c r="F399" s="63" t="s">
        <v>394</v>
      </c>
    </row>
    <row r="400" spans="1:7" x14ac:dyDescent="0.25">
      <c r="A400" s="61" t="s">
        <v>6</v>
      </c>
      <c r="B400" s="62" t="s">
        <v>309</v>
      </c>
      <c r="C400" s="80" t="s">
        <v>39</v>
      </c>
      <c r="D400" s="62" t="s">
        <v>355</v>
      </c>
      <c r="E400" s="62" t="s">
        <v>428</v>
      </c>
      <c r="F400" s="63" t="s">
        <v>587</v>
      </c>
    </row>
    <row r="401" spans="1:7" x14ac:dyDescent="0.25">
      <c r="A401" s="61" t="s">
        <v>6</v>
      </c>
      <c r="B401" s="62" t="s">
        <v>309</v>
      </c>
      <c r="C401" s="80" t="s">
        <v>39</v>
      </c>
      <c r="D401" s="62" t="s">
        <v>398</v>
      </c>
      <c r="E401" s="62" t="s">
        <v>669</v>
      </c>
      <c r="F401" s="63" t="s">
        <v>419</v>
      </c>
    </row>
    <row r="402" spans="1:7" x14ac:dyDescent="0.25">
      <c r="A402" s="61" t="s">
        <v>6</v>
      </c>
      <c r="B402" s="62" t="s">
        <v>309</v>
      </c>
      <c r="C402" s="80" t="s">
        <v>39</v>
      </c>
      <c r="D402" s="62" t="s">
        <v>368</v>
      </c>
      <c r="E402" s="62" t="s">
        <v>659</v>
      </c>
      <c r="F402" s="63" t="s">
        <v>420</v>
      </c>
    </row>
    <row r="403" spans="1:7" x14ac:dyDescent="0.25">
      <c r="A403" s="61" t="s">
        <v>6</v>
      </c>
      <c r="B403" s="62" t="s">
        <v>309</v>
      </c>
      <c r="C403" s="80" t="s">
        <v>39</v>
      </c>
      <c r="D403" s="62" t="s">
        <v>383</v>
      </c>
      <c r="E403" s="62" t="s">
        <v>389</v>
      </c>
      <c r="F403" s="63" t="s">
        <v>537</v>
      </c>
    </row>
    <row r="404" spans="1:7" x14ac:dyDescent="0.25">
      <c r="A404" s="61" t="s">
        <v>6</v>
      </c>
      <c r="B404" s="62" t="s">
        <v>309</v>
      </c>
      <c r="C404" s="80" t="s">
        <v>39</v>
      </c>
      <c r="D404" s="62" t="s">
        <v>665</v>
      </c>
      <c r="E404" s="62" t="s">
        <v>672</v>
      </c>
      <c r="F404" s="63" t="s">
        <v>398</v>
      </c>
    </row>
    <row r="405" spans="1:7" x14ac:dyDescent="0.25">
      <c r="A405" s="61" t="s">
        <v>6</v>
      </c>
      <c r="B405" s="62" t="s">
        <v>309</v>
      </c>
      <c r="C405" s="80" t="s">
        <v>39</v>
      </c>
      <c r="D405" s="62" t="s">
        <v>423</v>
      </c>
      <c r="E405" s="62"/>
      <c r="F405" s="63" t="s">
        <v>368</v>
      </c>
    </row>
    <row r="406" spans="1:7" x14ac:dyDescent="0.25">
      <c r="A406" s="61" t="s">
        <v>6</v>
      </c>
      <c r="B406" s="62" t="s">
        <v>309</v>
      </c>
      <c r="C406" s="80" t="s">
        <v>39</v>
      </c>
      <c r="D406" s="62" t="s">
        <v>670</v>
      </c>
      <c r="E406" s="62" t="s">
        <v>361</v>
      </c>
      <c r="F406" s="63" t="s">
        <v>383</v>
      </c>
    </row>
    <row r="407" spans="1:7" x14ac:dyDescent="0.25">
      <c r="A407" s="61" t="s">
        <v>6</v>
      </c>
      <c r="B407" s="62" t="s">
        <v>309</v>
      </c>
      <c r="C407" s="80" t="s">
        <v>39</v>
      </c>
      <c r="D407" s="62" t="s">
        <v>403</v>
      </c>
      <c r="E407" s="62"/>
      <c r="F407" s="63" t="s">
        <v>673</v>
      </c>
    </row>
    <row r="408" spans="1:7" ht="15.75" thickBot="1" x14ac:dyDescent="0.3">
      <c r="A408" s="64" t="s">
        <v>6</v>
      </c>
      <c r="B408" s="65" t="s">
        <v>309</v>
      </c>
      <c r="C408" s="81" t="s">
        <v>39</v>
      </c>
      <c r="D408" s="65" t="s">
        <v>424</v>
      </c>
      <c r="E408" s="65"/>
      <c r="F408" s="67"/>
    </row>
    <row r="409" spans="1:7" x14ac:dyDescent="0.25">
      <c r="A409" s="56" t="s">
        <v>6</v>
      </c>
      <c r="B409" s="57" t="s">
        <v>310</v>
      </c>
      <c r="C409" s="79" t="s">
        <v>68</v>
      </c>
      <c r="D409" s="57" t="s">
        <v>369</v>
      </c>
      <c r="E409" s="57" t="s">
        <v>508</v>
      </c>
      <c r="F409" s="69" t="s">
        <v>509</v>
      </c>
      <c r="G409">
        <f>COUNTA(C409:C421)</f>
        <v>13</v>
      </c>
    </row>
    <row r="410" spans="1:7" x14ac:dyDescent="0.25">
      <c r="A410" s="61" t="s">
        <v>6</v>
      </c>
      <c r="B410" s="62" t="s">
        <v>310</v>
      </c>
      <c r="C410" s="80" t="s">
        <v>68</v>
      </c>
      <c r="D410" s="62" t="s">
        <v>587</v>
      </c>
      <c r="E410" s="62" t="s">
        <v>406</v>
      </c>
      <c r="F410" s="63" t="s">
        <v>413</v>
      </c>
    </row>
    <row r="411" spans="1:7" x14ac:dyDescent="0.25">
      <c r="A411" s="61" t="s">
        <v>6</v>
      </c>
      <c r="B411" s="62" t="s">
        <v>310</v>
      </c>
      <c r="C411" s="80" t="s">
        <v>68</v>
      </c>
      <c r="D411" s="62" t="s">
        <v>355</v>
      </c>
      <c r="E411" s="62" t="s">
        <v>407</v>
      </c>
      <c r="F411" s="63" t="s">
        <v>415</v>
      </c>
    </row>
    <row r="412" spans="1:7" x14ac:dyDescent="0.25">
      <c r="A412" s="61" t="s">
        <v>6</v>
      </c>
      <c r="B412" s="62" t="s">
        <v>310</v>
      </c>
      <c r="C412" s="80" t="s">
        <v>68</v>
      </c>
      <c r="D412" s="62" t="s">
        <v>398</v>
      </c>
      <c r="E412" s="62" t="s">
        <v>563</v>
      </c>
      <c r="F412" s="63" t="s">
        <v>587</v>
      </c>
    </row>
    <row r="413" spans="1:7" x14ac:dyDescent="0.25">
      <c r="A413" s="61" t="s">
        <v>6</v>
      </c>
      <c r="B413" s="62" t="s">
        <v>310</v>
      </c>
      <c r="C413" s="80" t="s">
        <v>68</v>
      </c>
      <c r="D413" s="62" t="s">
        <v>368</v>
      </c>
      <c r="E413" s="62" t="s">
        <v>410</v>
      </c>
      <c r="F413" s="63" t="s">
        <v>419</v>
      </c>
    </row>
    <row r="414" spans="1:7" x14ac:dyDescent="0.25">
      <c r="A414" s="61" t="s">
        <v>6</v>
      </c>
      <c r="B414" s="62" t="s">
        <v>310</v>
      </c>
      <c r="C414" s="80" t="s">
        <v>68</v>
      </c>
      <c r="D414" s="62" t="s">
        <v>675</v>
      </c>
      <c r="E414" s="62" t="s">
        <v>674</v>
      </c>
      <c r="F414" s="63" t="s">
        <v>420</v>
      </c>
    </row>
    <row r="415" spans="1:7" x14ac:dyDescent="0.25">
      <c r="A415" s="61" t="s">
        <v>6</v>
      </c>
      <c r="B415" s="62" t="s">
        <v>310</v>
      </c>
      <c r="C415" s="80" t="s">
        <v>68</v>
      </c>
      <c r="D415" s="62" t="s">
        <v>561</v>
      </c>
      <c r="E415" s="62" t="s">
        <v>349</v>
      </c>
      <c r="F415" s="63" t="s">
        <v>505</v>
      </c>
    </row>
    <row r="416" spans="1:7" x14ac:dyDescent="0.25">
      <c r="A416" s="61" t="s">
        <v>6</v>
      </c>
      <c r="B416" s="62" t="s">
        <v>310</v>
      </c>
      <c r="C416" s="80" t="s">
        <v>68</v>
      </c>
      <c r="D416" s="62" t="s">
        <v>384</v>
      </c>
      <c r="E416" s="62" t="s">
        <v>646</v>
      </c>
      <c r="F416" s="63" t="s">
        <v>374</v>
      </c>
    </row>
    <row r="417" spans="1:7" x14ac:dyDescent="0.25">
      <c r="A417" s="61" t="s">
        <v>6</v>
      </c>
      <c r="B417" s="62" t="s">
        <v>310</v>
      </c>
      <c r="C417" s="80" t="s">
        <v>68</v>
      </c>
      <c r="D417" s="62" t="s">
        <v>527</v>
      </c>
      <c r="E417" s="62" t="s">
        <v>659</v>
      </c>
      <c r="F417" s="63" t="s">
        <v>398</v>
      </c>
    </row>
    <row r="418" spans="1:7" x14ac:dyDescent="0.25">
      <c r="A418" s="61" t="s">
        <v>6</v>
      </c>
      <c r="B418" s="62" t="s">
        <v>310</v>
      </c>
      <c r="C418" s="80" t="s">
        <v>68</v>
      </c>
      <c r="D418" s="62" t="s">
        <v>359</v>
      </c>
      <c r="E418" s="62" t="s">
        <v>525</v>
      </c>
      <c r="F418" s="63" t="s">
        <v>368</v>
      </c>
    </row>
    <row r="419" spans="1:7" x14ac:dyDescent="0.25">
      <c r="A419" s="61" t="s">
        <v>6</v>
      </c>
      <c r="B419" s="62" t="s">
        <v>310</v>
      </c>
      <c r="C419" s="80" t="s">
        <v>68</v>
      </c>
      <c r="D419" s="62" t="s">
        <v>507</v>
      </c>
      <c r="E419" s="62"/>
      <c r="F419" s="63" t="s">
        <v>675</v>
      </c>
    </row>
    <row r="420" spans="1:7" x14ac:dyDescent="0.25">
      <c r="A420" s="61" t="s">
        <v>6</v>
      </c>
      <c r="B420" s="62" t="s">
        <v>310</v>
      </c>
      <c r="C420" s="80" t="s">
        <v>68</v>
      </c>
      <c r="D420" s="62" t="s">
        <v>401</v>
      </c>
      <c r="E420" s="62" t="s">
        <v>361</v>
      </c>
      <c r="F420" s="63" t="s">
        <v>384</v>
      </c>
    </row>
    <row r="421" spans="1:7" ht="15.75" thickBot="1" x14ac:dyDescent="0.3">
      <c r="A421" s="64" t="s">
        <v>6</v>
      </c>
      <c r="B421" s="65" t="s">
        <v>310</v>
      </c>
      <c r="C421" s="81" t="s">
        <v>68</v>
      </c>
      <c r="D421" s="65" t="s">
        <v>362</v>
      </c>
      <c r="E421" s="65"/>
      <c r="F421" s="67" t="s">
        <v>359</v>
      </c>
    </row>
    <row r="422" spans="1:7" x14ac:dyDescent="0.25">
      <c r="A422" s="56" t="s">
        <v>7</v>
      </c>
      <c r="B422" s="57" t="s">
        <v>308</v>
      </c>
      <c r="C422" s="79" t="s">
        <v>41</v>
      </c>
      <c r="D422" s="57" t="s">
        <v>351</v>
      </c>
      <c r="E422" s="57" t="s">
        <v>339</v>
      </c>
      <c r="F422" s="69" t="s">
        <v>680</v>
      </c>
      <c r="G422">
        <f>COUNTA(C422:C433)</f>
        <v>12</v>
      </c>
    </row>
    <row r="423" spans="1:7" x14ac:dyDescent="0.25">
      <c r="A423" s="61" t="s">
        <v>7</v>
      </c>
      <c r="B423" s="62" t="s">
        <v>308</v>
      </c>
      <c r="C423" s="80" t="s">
        <v>41</v>
      </c>
      <c r="D423" s="62" t="s">
        <v>437</v>
      </c>
      <c r="E423" s="62" t="s">
        <v>681</v>
      </c>
      <c r="F423" s="63" t="s">
        <v>394</v>
      </c>
    </row>
    <row r="424" spans="1:7" x14ac:dyDescent="0.25">
      <c r="A424" s="61" t="s">
        <v>7</v>
      </c>
      <c r="B424" s="62" t="s">
        <v>308</v>
      </c>
      <c r="C424" s="80" t="s">
        <v>41</v>
      </c>
      <c r="D424" s="62" t="s">
        <v>587</v>
      </c>
      <c r="E424" s="62" t="s">
        <v>658</v>
      </c>
      <c r="F424" s="63" t="s">
        <v>601</v>
      </c>
    </row>
    <row r="425" spans="1:7" x14ac:dyDescent="0.25">
      <c r="A425" s="61" t="s">
        <v>7</v>
      </c>
      <c r="B425" s="62" t="s">
        <v>308</v>
      </c>
      <c r="C425" s="80" t="s">
        <v>41</v>
      </c>
      <c r="D425" s="62" t="s">
        <v>601</v>
      </c>
      <c r="E425" s="62" t="s">
        <v>676</v>
      </c>
      <c r="F425" s="63" t="s">
        <v>537</v>
      </c>
    </row>
    <row r="426" spans="1:7" x14ac:dyDescent="0.25">
      <c r="A426" s="61" t="s">
        <v>7</v>
      </c>
      <c r="B426" s="62" t="s">
        <v>308</v>
      </c>
      <c r="C426" s="80" t="s">
        <v>41</v>
      </c>
      <c r="D426" s="62" t="s">
        <v>438</v>
      </c>
      <c r="E426" s="62" t="s">
        <v>677</v>
      </c>
      <c r="F426" s="63" t="s">
        <v>561</v>
      </c>
    </row>
    <row r="427" spans="1:7" x14ac:dyDescent="0.25">
      <c r="A427" s="61" t="s">
        <v>7</v>
      </c>
      <c r="B427" s="62" t="s">
        <v>308</v>
      </c>
      <c r="C427" s="80" t="s">
        <v>41</v>
      </c>
      <c r="D427" s="62" t="s">
        <v>375</v>
      </c>
      <c r="E427" s="62" t="s">
        <v>682</v>
      </c>
      <c r="F427" s="63" t="s">
        <v>376</v>
      </c>
    </row>
    <row r="428" spans="1:7" x14ac:dyDescent="0.25">
      <c r="A428" s="61" t="s">
        <v>7</v>
      </c>
      <c r="B428" s="62" t="s">
        <v>308</v>
      </c>
      <c r="C428" s="80" t="s">
        <v>41</v>
      </c>
      <c r="D428" s="62" t="s">
        <v>376</v>
      </c>
      <c r="E428" s="62" t="s">
        <v>683</v>
      </c>
      <c r="F428" s="63"/>
    </row>
    <row r="429" spans="1:7" x14ac:dyDescent="0.25">
      <c r="A429" s="61" t="s">
        <v>7</v>
      </c>
      <c r="B429" s="62" t="s">
        <v>308</v>
      </c>
      <c r="C429" s="80" t="s">
        <v>41</v>
      </c>
      <c r="D429" s="62" t="s">
        <v>363</v>
      </c>
      <c r="E429" s="62" t="s">
        <v>390</v>
      </c>
      <c r="F429" s="63"/>
    </row>
    <row r="430" spans="1:7" x14ac:dyDescent="0.25">
      <c r="A430" s="61" t="s">
        <v>7</v>
      </c>
      <c r="B430" s="62" t="s">
        <v>308</v>
      </c>
      <c r="C430" s="80" t="s">
        <v>41</v>
      </c>
      <c r="D430" s="62" t="s">
        <v>362</v>
      </c>
      <c r="E430" s="62" t="s">
        <v>678</v>
      </c>
      <c r="F430" s="63"/>
    </row>
    <row r="431" spans="1:7" x14ac:dyDescent="0.25">
      <c r="A431" s="61" t="s">
        <v>7</v>
      </c>
      <c r="B431" s="62" t="s">
        <v>308</v>
      </c>
      <c r="C431" s="80" t="s">
        <v>41</v>
      </c>
      <c r="D431" s="62"/>
      <c r="E431" s="62" t="s">
        <v>679</v>
      </c>
      <c r="F431" s="63"/>
    </row>
    <row r="432" spans="1:7" x14ac:dyDescent="0.25">
      <c r="A432" s="61" t="s">
        <v>7</v>
      </c>
      <c r="B432" s="62" t="s">
        <v>308</v>
      </c>
      <c r="C432" s="80" t="s">
        <v>41</v>
      </c>
      <c r="D432" s="62"/>
      <c r="E432" s="62" t="s">
        <v>684</v>
      </c>
      <c r="F432" s="63"/>
    </row>
    <row r="433" spans="1:9" ht="15.75" thickBot="1" x14ac:dyDescent="0.3">
      <c r="A433" s="64" t="s">
        <v>7</v>
      </c>
      <c r="B433" s="65" t="s">
        <v>308</v>
      </c>
      <c r="C433" s="81" t="s">
        <v>41</v>
      </c>
      <c r="D433" s="65"/>
      <c r="E433" s="65" t="s">
        <v>534</v>
      </c>
      <c r="F433" s="67"/>
    </row>
    <row r="434" spans="1:9" x14ac:dyDescent="0.25">
      <c r="A434" s="56" t="s">
        <v>7</v>
      </c>
      <c r="B434" s="57" t="s">
        <v>309</v>
      </c>
      <c r="C434" s="79" t="s">
        <v>42</v>
      </c>
      <c r="D434" s="57" t="s">
        <v>369</v>
      </c>
      <c r="E434" s="57" t="s">
        <v>686</v>
      </c>
      <c r="F434" s="69" t="s">
        <v>693</v>
      </c>
      <c r="G434">
        <f>COUNTA(C434:C450)</f>
        <v>17</v>
      </c>
      <c r="H434">
        <v>17</v>
      </c>
      <c r="I434">
        <v>11</v>
      </c>
    </row>
    <row r="435" spans="1:9" x14ac:dyDescent="0.25">
      <c r="A435" s="61" t="s">
        <v>7</v>
      </c>
      <c r="B435" s="62" t="s">
        <v>309</v>
      </c>
      <c r="C435" s="80" t="s">
        <v>42</v>
      </c>
      <c r="D435" s="62" t="s">
        <v>587</v>
      </c>
      <c r="E435" s="62" t="s">
        <v>687</v>
      </c>
      <c r="F435" s="63" t="s">
        <v>394</v>
      </c>
    </row>
    <row r="436" spans="1:9" x14ac:dyDescent="0.25">
      <c r="A436" s="61" t="s">
        <v>7</v>
      </c>
      <c r="B436" s="62" t="s">
        <v>309</v>
      </c>
      <c r="C436" s="80" t="s">
        <v>42</v>
      </c>
      <c r="D436" s="62" t="s">
        <v>694</v>
      </c>
      <c r="E436" s="62" t="s">
        <v>688</v>
      </c>
      <c r="F436" s="63" t="s">
        <v>694</v>
      </c>
    </row>
    <row r="437" spans="1:9" x14ac:dyDescent="0.25">
      <c r="A437" s="61" t="s">
        <v>7</v>
      </c>
      <c r="B437" s="62" t="s">
        <v>309</v>
      </c>
      <c r="C437" s="80" t="s">
        <v>42</v>
      </c>
      <c r="D437" s="62" t="s">
        <v>601</v>
      </c>
      <c r="E437" s="62" t="s">
        <v>689</v>
      </c>
      <c r="F437" s="63" t="s">
        <v>601</v>
      </c>
    </row>
    <row r="438" spans="1:9" x14ac:dyDescent="0.25">
      <c r="A438" s="61" t="s">
        <v>7</v>
      </c>
      <c r="B438" s="62" t="s">
        <v>309</v>
      </c>
      <c r="C438" s="80" t="s">
        <v>42</v>
      </c>
      <c r="D438" s="62" t="s">
        <v>355</v>
      </c>
      <c r="E438" s="62" t="s">
        <v>690</v>
      </c>
      <c r="F438" s="63" t="s">
        <v>537</v>
      </c>
    </row>
    <row r="439" spans="1:9" x14ac:dyDescent="0.25">
      <c r="A439" s="61" t="s">
        <v>7</v>
      </c>
      <c r="B439" s="62" t="s">
        <v>309</v>
      </c>
      <c r="C439" s="80" t="s">
        <v>42</v>
      </c>
      <c r="D439" s="62" t="s">
        <v>356</v>
      </c>
      <c r="E439" s="62" t="s">
        <v>691</v>
      </c>
      <c r="F439" s="63" t="s">
        <v>398</v>
      </c>
    </row>
    <row r="440" spans="1:9" x14ac:dyDescent="0.25">
      <c r="A440" s="61" t="s">
        <v>7</v>
      </c>
      <c r="B440" s="62" t="s">
        <v>309</v>
      </c>
      <c r="C440" s="80" t="s">
        <v>42</v>
      </c>
      <c r="D440" s="62" t="s">
        <v>398</v>
      </c>
      <c r="E440" s="62" t="s">
        <v>692</v>
      </c>
      <c r="F440" s="63" t="s">
        <v>368</v>
      </c>
    </row>
    <row r="441" spans="1:9" x14ac:dyDescent="0.25">
      <c r="A441" s="61" t="s">
        <v>7</v>
      </c>
      <c r="B441" s="62" t="s">
        <v>309</v>
      </c>
      <c r="C441" s="80" t="s">
        <v>42</v>
      </c>
      <c r="D441" s="62" t="s">
        <v>368</v>
      </c>
      <c r="E441" s="62" t="s">
        <v>525</v>
      </c>
      <c r="F441" s="63" t="s">
        <v>561</v>
      </c>
    </row>
    <row r="442" spans="1:9" x14ac:dyDescent="0.25">
      <c r="A442" s="61" t="s">
        <v>7</v>
      </c>
      <c r="B442" s="62" t="s">
        <v>309</v>
      </c>
      <c r="C442" s="80" t="s">
        <v>42</v>
      </c>
      <c r="D442" s="62" t="s">
        <v>685</v>
      </c>
      <c r="E442" s="62" t="s">
        <v>696</v>
      </c>
      <c r="F442" s="63" t="s">
        <v>359</v>
      </c>
    </row>
    <row r="443" spans="1:9" x14ac:dyDescent="0.25">
      <c r="A443" s="61" t="s">
        <v>7</v>
      </c>
      <c r="B443" s="62" t="s">
        <v>309</v>
      </c>
      <c r="C443" s="80" t="s">
        <v>42</v>
      </c>
      <c r="D443" s="62" t="s">
        <v>360</v>
      </c>
      <c r="E443" s="62" t="s">
        <v>682</v>
      </c>
      <c r="F443" s="63" t="s">
        <v>376</v>
      </c>
    </row>
    <row r="444" spans="1:9" x14ac:dyDescent="0.25">
      <c r="A444" s="61" t="s">
        <v>7</v>
      </c>
      <c r="B444" s="62" t="s">
        <v>309</v>
      </c>
      <c r="C444" s="80" t="s">
        <v>42</v>
      </c>
      <c r="D444" s="62" t="s">
        <v>376</v>
      </c>
      <c r="E444" s="62" t="s">
        <v>388</v>
      </c>
      <c r="F444" s="63" t="s">
        <v>695</v>
      </c>
    </row>
    <row r="445" spans="1:9" x14ac:dyDescent="0.25">
      <c r="A445" s="61" t="s">
        <v>7</v>
      </c>
      <c r="B445" s="62" t="s">
        <v>309</v>
      </c>
      <c r="C445" s="80" t="s">
        <v>42</v>
      </c>
      <c r="D445" s="62" t="s">
        <v>423</v>
      </c>
      <c r="E445" s="62" t="s">
        <v>345</v>
      </c>
      <c r="F445" s="63"/>
    </row>
    <row r="446" spans="1:9" x14ac:dyDescent="0.25">
      <c r="A446" s="61" t="s">
        <v>7</v>
      </c>
      <c r="B446" s="62" t="s">
        <v>309</v>
      </c>
      <c r="C446" s="80" t="s">
        <v>42</v>
      </c>
      <c r="D446" s="62" t="s">
        <v>363</v>
      </c>
      <c r="E446" s="62" t="s">
        <v>678</v>
      </c>
      <c r="F446" s="63"/>
    </row>
    <row r="447" spans="1:9" x14ac:dyDescent="0.25">
      <c r="A447" s="61" t="s">
        <v>7</v>
      </c>
      <c r="B447" s="62" t="s">
        <v>309</v>
      </c>
      <c r="C447" s="80" t="s">
        <v>42</v>
      </c>
      <c r="D447" s="62" t="s">
        <v>362</v>
      </c>
      <c r="E447" s="62" t="s">
        <v>347</v>
      </c>
      <c r="F447" s="63"/>
    </row>
    <row r="448" spans="1:9" x14ac:dyDescent="0.25">
      <c r="A448" s="61" t="s">
        <v>7</v>
      </c>
      <c r="B448" s="62" t="s">
        <v>309</v>
      </c>
      <c r="C448" s="80" t="s">
        <v>42</v>
      </c>
      <c r="D448" s="62"/>
      <c r="E448" s="62" t="s">
        <v>392</v>
      </c>
      <c r="F448" s="63"/>
    </row>
    <row r="449" spans="1:7" x14ac:dyDescent="0.25">
      <c r="A449" s="61" t="s">
        <v>7</v>
      </c>
      <c r="B449" s="62" t="s">
        <v>309</v>
      </c>
      <c r="C449" s="80" t="s">
        <v>42</v>
      </c>
      <c r="D449" s="62"/>
      <c r="E449" s="62" t="s">
        <v>390</v>
      </c>
      <c r="F449" s="63"/>
    </row>
    <row r="450" spans="1:7" ht="15.75" thickBot="1" x14ac:dyDescent="0.3">
      <c r="A450" s="64" t="s">
        <v>7</v>
      </c>
      <c r="B450" s="65" t="s">
        <v>309</v>
      </c>
      <c r="C450" s="81" t="s">
        <v>42</v>
      </c>
      <c r="D450" s="65"/>
      <c r="E450" s="65" t="s">
        <v>597</v>
      </c>
      <c r="F450" s="67" t="s">
        <v>361</v>
      </c>
    </row>
    <row r="451" spans="1:7" x14ac:dyDescent="0.25">
      <c r="A451" s="56" t="s">
        <v>7</v>
      </c>
      <c r="B451" s="57" t="s">
        <v>310</v>
      </c>
      <c r="C451" s="79" t="s">
        <v>43</v>
      </c>
      <c r="D451" s="57" t="s">
        <v>369</v>
      </c>
      <c r="E451" s="57" t="s">
        <v>339</v>
      </c>
      <c r="F451" s="69" t="s">
        <v>509</v>
      </c>
      <c r="G451">
        <f>COUNTA(C451:C461)</f>
        <v>11</v>
      </c>
    </row>
    <row r="452" spans="1:7" x14ac:dyDescent="0.25">
      <c r="A452" s="61" t="s">
        <v>7</v>
      </c>
      <c r="B452" s="62" t="s">
        <v>310</v>
      </c>
      <c r="C452" s="80" t="s">
        <v>43</v>
      </c>
      <c r="D452" s="62" t="s">
        <v>587</v>
      </c>
      <c r="E452" s="62" t="s">
        <v>672</v>
      </c>
      <c r="F452" s="63" t="s">
        <v>413</v>
      </c>
    </row>
    <row r="453" spans="1:7" x14ac:dyDescent="0.25">
      <c r="A453" s="61" t="s">
        <v>7</v>
      </c>
      <c r="B453" s="62" t="s">
        <v>310</v>
      </c>
      <c r="C453" s="80" t="s">
        <v>43</v>
      </c>
      <c r="D453" s="62" t="s">
        <v>694</v>
      </c>
      <c r="E453" s="62" t="s">
        <v>425</v>
      </c>
      <c r="F453" s="63" t="s">
        <v>415</v>
      </c>
    </row>
    <row r="454" spans="1:7" x14ac:dyDescent="0.25">
      <c r="A454" s="61" t="s">
        <v>7</v>
      </c>
      <c r="B454" s="62" t="s">
        <v>310</v>
      </c>
      <c r="C454" s="80" t="s">
        <v>43</v>
      </c>
      <c r="D454" s="62" t="s">
        <v>601</v>
      </c>
      <c r="E454" s="62" t="s">
        <v>684</v>
      </c>
      <c r="F454" s="63" t="s">
        <v>694</v>
      </c>
    </row>
    <row r="455" spans="1:7" x14ac:dyDescent="0.25">
      <c r="A455" s="61" t="s">
        <v>7</v>
      </c>
      <c r="B455" s="62" t="s">
        <v>310</v>
      </c>
      <c r="C455" s="80" t="s">
        <v>43</v>
      </c>
      <c r="D455" s="62" t="s">
        <v>355</v>
      </c>
      <c r="E455" s="62" t="s">
        <v>391</v>
      </c>
      <c r="F455" s="63" t="s">
        <v>601</v>
      </c>
    </row>
    <row r="456" spans="1:7" x14ac:dyDescent="0.25">
      <c r="A456" s="61" t="s">
        <v>7</v>
      </c>
      <c r="B456" s="62" t="s">
        <v>310</v>
      </c>
      <c r="C456" s="80" t="s">
        <v>43</v>
      </c>
      <c r="D456" s="62" t="s">
        <v>398</v>
      </c>
      <c r="E456" s="62" t="s">
        <v>473</v>
      </c>
      <c r="F456" s="63" t="s">
        <v>505</v>
      </c>
    </row>
    <row r="457" spans="1:7" x14ac:dyDescent="0.25">
      <c r="A457" s="61" t="s">
        <v>7</v>
      </c>
      <c r="B457" s="62" t="s">
        <v>310</v>
      </c>
      <c r="C457" s="80" t="s">
        <v>43</v>
      </c>
      <c r="D457" s="62" t="s">
        <v>368</v>
      </c>
      <c r="E457" s="62" t="s">
        <v>429</v>
      </c>
      <c r="F457" s="63" t="s">
        <v>398</v>
      </c>
    </row>
    <row r="458" spans="1:7" x14ac:dyDescent="0.25">
      <c r="A458" s="61" t="s">
        <v>7</v>
      </c>
      <c r="B458" s="62" t="s">
        <v>310</v>
      </c>
      <c r="C458" s="80" t="s">
        <v>43</v>
      </c>
      <c r="D458" s="62" t="s">
        <v>440</v>
      </c>
      <c r="E458" s="62"/>
      <c r="F458" s="63" t="s">
        <v>368</v>
      </c>
    </row>
    <row r="459" spans="1:7" x14ac:dyDescent="0.25">
      <c r="A459" s="61" t="s">
        <v>7</v>
      </c>
      <c r="B459" s="62" t="s">
        <v>310</v>
      </c>
      <c r="C459" s="80" t="s">
        <v>43</v>
      </c>
      <c r="D459" s="62" t="s">
        <v>507</v>
      </c>
      <c r="E459" s="62"/>
      <c r="F459" s="63" t="s">
        <v>376</v>
      </c>
    </row>
    <row r="460" spans="1:7" x14ac:dyDescent="0.25">
      <c r="A460" s="61" t="s">
        <v>7</v>
      </c>
      <c r="B460" s="62" t="s">
        <v>310</v>
      </c>
      <c r="C460" s="80" t="s">
        <v>43</v>
      </c>
      <c r="D460" s="62" t="s">
        <v>363</v>
      </c>
      <c r="E460" s="62"/>
      <c r="F460" s="63"/>
    </row>
    <row r="461" spans="1:7" ht="15.75" thickBot="1" x14ac:dyDescent="0.3">
      <c r="A461" s="64" t="s">
        <v>7</v>
      </c>
      <c r="B461" s="65" t="s">
        <v>310</v>
      </c>
      <c r="C461" s="81" t="s">
        <v>43</v>
      </c>
      <c r="D461" s="65" t="s">
        <v>362</v>
      </c>
      <c r="E461" s="65"/>
      <c r="F461" s="67"/>
    </row>
    <row r="462" spans="1:7" x14ac:dyDescent="0.25">
      <c r="A462" s="56" t="s">
        <v>8</v>
      </c>
      <c r="B462" s="57" t="s">
        <v>308</v>
      </c>
      <c r="C462" s="79" t="s">
        <v>44</v>
      </c>
      <c r="D462" s="57" t="s">
        <v>351</v>
      </c>
      <c r="E462" s="57" t="s">
        <v>339</v>
      </c>
      <c r="F462" s="69" t="s">
        <v>698</v>
      </c>
      <c r="G462">
        <f>COUNTA(C462:C468)</f>
        <v>7</v>
      </c>
    </row>
    <row r="463" spans="1:7" x14ac:dyDescent="0.25">
      <c r="A463" s="61" t="s">
        <v>8</v>
      </c>
      <c r="B463" s="62" t="s">
        <v>308</v>
      </c>
      <c r="C463" s="80" t="s">
        <v>44</v>
      </c>
      <c r="D463" s="62" t="s">
        <v>437</v>
      </c>
      <c r="E463" s="62" t="s">
        <v>405</v>
      </c>
      <c r="F463" s="63"/>
    </row>
    <row r="464" spans="1:7" x14ac:dyDescent="0.25">
      <c r="A464" s="61" t="s">
        <v>8</v>
      </c>
      <c r="B464" s="62" t="s">
        <v>308</v>
      </c>
      <c r="C464" s="80" t="s">
        <v>44</v>
      </c>
      <c r="D464" s="62" t="s">
        <v>381</v>
      </c>
      <c r="E464" s="62" t="s">
        <v>697</v>
      </c>
      <c r="F464" s="63"/>
    </row>
    <row r="465" spans="1:7" x14ac:dyDescent="0.25">
      <c r="A465" s="61" t="s">
        <v>8</v>
      </c>
      <c r="B465" s="62" t="s">
        <v>308</v>
      </c>
      <c r="C465" s="80" t="s">
        <v>44</v>
      </c>
      <c r="D465" s="62" t="s">
        <v>438</v>
      </c>
      <c r="E465" s="62" t="s">
        <v>449</v>
      </c>
      <c r="F465" s="63"/>
    </row>
    <row r="466" spans="1:7" x14ac:dyDescent="0.25">
      <c r="A466" s="61" t="s">
        <v>8</v>
      </c>
      <c r="B466" s="62" t="s">
        <v>308</v>
      </c>
      <c r="C466" s="80" t="s">
        <v>44</v>
      </c>
      <c r="D466" s="62" t="s">
        <v>376</v>
      </c>
      <c r="E466" s="62"/>
      <c r="F466" s="63"/>
    </row>
    <row r="467" spans="1:7" x14ac:dyDescent="0.25">
      <c r="A467" s="61" t="s">
        <v>8</v>
      </c>
      <c r="B467" s="62" t="s">
        <v>308</v>
      </c>
      <c r="C467" s="80" t="s">
        <v>44</v>
      </c>
      <c r="D467" s="62" t="s">
        <v>363</v>
      </c>
      <c r="E467" s="62"/>
      <c r="F467" s="63"/>
    </row>
    <row r="468" spans="1:7" ht="15.75" thickBot="1" x14ac:dyDescent="0.3">
      <c r="A468" s="64" t="s">
        <v>8</v>
      </c>
      <c r="B468" s="65" t="s">
        <v>308</v>
      </c>
      <c r="C468" s="81" t="s">
        <v>44</v>
      </c>
      <c r="D468" s="65" t="s">
        <v>362</v>
      </c>
      <c r="E468" s="65"/>
      <c r="F468" s="67"/>
    </row>
    <row r="469" spans="1:7" x14ac:dyDescent="0.25">
      <c r="A469" s="56" t="s">
        <v>8</v>
      </c>
      <c r="B469" s="57" t="s">
        <v>308</v>
      </c>
      <c r="C469" s="79" t="s">
        <v>45</v>
      </c>
      <c r="D469" s="57" t="s">
        <v>369</v>
      </c>
      <c r="E469" s="57" t="s">
        <v>339</v>
      </c>
      <c r="F469" s="69" t="s">
        <v>701</v>
      </c>
      <c r="G469">
        <f>COUNTA(C469:C491)</f>
        <v>23</v>
      </c>
    </row>
    <row r="470" spans="1:7" x14ac:dyDescent="0.25">
      <c r="A470" s="61" t="s">
        <v>8</v>
      </c>
      <c r="B470" s="62" t="s">
        <v>308</v>
      </c>
      <c r="C470" s="80" t="s">
        <v>45</v>
      </c>
      <c r="D470" s="62" t="s">
        <v>506</v>
      </c>
      <c r="E470" s="62" t="s">
        <v>340</v>
      </c>
      <c r="F470" s="63" t="s">
        <v>702</v>
      </c>
    </row>
    <row r="471" spans="1:7" x14ac:dyDescent="0.25">
      <c r="A471" s="61" t="s">
        <v>8</v>
      </c>
      <c r="B471" s="62" t="s">
        <v>308</v>
      </c>
      <c r="C471" s="80" t="s">
        <v>45</v>
      </c>
      <c r="D471" s="62" t="s">
        <v>516</v>
      </c>
      <c r="E471" s="62" t="s">
        <v>341</v>
      </c>
      <c r="F471" s="63" t="s">
        <v>537</v>
      </c>
    </row>
    <row r="472" spans="1:7" x14ac:dyDescent="0.25">
      <c r="A472" s="61" t="s">
        <v>8</v>
      </c>
      <c r="B472" s="62" t="s">
        <v>308</v>
      </c>
      <c r="C472" s="80" t="s">
        <v>45</v>
      </c>
      <c r="D472" s="62" t="s">
        <v>574</v>
      </c>
      <c r="E472" s="62" t="s">
        <v>342</v>
      </c>
      <c r="F472" s="63" t="s">
        <v>374</v>
      </c>
    </row>
    <row r="473" spans="1:7" x14ac:dyDescent="0.25">
      <c r="A473" s="61" t="s">
        <v>8</v>
      </c>
      <c r="B473" s="62" t="s">
        <v>308</v>
      </c>
      <c r="C473" s="80" t="s">
        <v>45</v>
      </c>
      <c r="D473" s="62" t="s">
        <v>457</v>
      </c>
      <c r="E473" s="62" t="s">
        <v>344</v>
      </c>
      <c r="F473" s="63" t="s">
        <v>398</v>
      </c>
    </row>
    <row r="474" spans="1:7" x14ac:dyDescent="0.25">
      <c r="A474" s="61" t="s">
        <v>8</v>
      </c>
      <c r="B474" s="62" t="s">
        <v>308</v>
      </c>
      <c r="C474" s="80" t="s">
        <v>45</v>
      </c>
      <c r="D474" s="62" t="s">
        <v>587</v>
      </c>
      <c r="E474" s="62" t="s">
        <v>425</v>
      </c>
      <c r="F474" s="63" t="s">
        <v>368</v>
      </c>
    </row>
    <row r="475" spans="1:7" x14ac:dyDescent="0.25">
      <c r="A475" s="61" t="s">
        <v>8</v>
      </c>
      <c r="B475" s="62" t="s">
        <v>308</v>
      </c>
      <c r="C475" s="80" t="s">
        <v>45</v>
      </c>
      <c r="D475" s="62" t="s">
        <v>572</v>
      </c>
      <c r="E475" s="62" t="s">
        <v>409</v>
      </c>
      <c r="F475" s="63" t="s">
        <v>365</v>
      </c>
    </row>
    <row r="476" spans="1:7" x14ac:dyDescent="0.25">
      <c r="A476" s="61" t="s">
        <v>8</v>
      </c>
      <c r="B476" s="62" t="s">
        <v>308</v>
      </c>
      <c r="C476" s="80" t="s">
        <v>45</v>
      </c>
      <c r="D476" s="62" t="s">
        <v>418</v>
      </c>
      <c r="E476" s="62" t="s">
        <v>703</v>
      </c>
      <c r="F476" s="63"/>
    </row>
    <row r="477" spans="1:7" x14ac:dyDescent="0.25">
      <c r="A477" s="61" t="s">
        <v>8</v>
      </c>
      <c r="B477" s="62" t="s">
        <v>308</v>
      </c>
      <c r="C477" s="80" t="s">
        <v>45</v>
      </c>
      <c r="D477" s="62" t="s">
        <v>419</v>
      </c>
      <c r="E477" s="62" t="s">
        <v>699</v>
      </c>
      <c r="F477" s="63"/>
    </row>
    <row r="478" spans="1:7" x14ac:dyDescent="0.25">
      <c r="A478" s="61" t="s">
        <v>8</v>
      </c>
      <c r="B478" s="62" t="s">
        <v>308</v>
      </c>
      <c r="C478" s="80" t="s">
        <v>45</v>
      </c>
      <c r="D478" s="62" t="s">
        <v>420</v>
      </c>
      <c r="E478" s="62" t="s">
        <v>447</v>
      </c>
      <c r="F478" s="63"/>
    </row>
    <row r="479" spans="1:7" x14ac:dyDescent="0.25">
      <c r="A479" s="61" t="s">
        <v>8</v>
      </c>
      <c r="B479" s="62" t="s">
        <v>308</v>
      </c>
      <c r="C479" s="80" t="s">
        <v>45</v>
      </c>
      <c r="D479" s="62" t="s">
        <v>355</v>
      </c>
      <c r="E479" s="62" t="s">
        <v>391</v>
      </c>
      <c r="F479" s="63"/>
    </row>
    <row r="480" spans="1:7" x14ac:dyDescent="0.25">
      <c r="A480" s="61" t="s">
        <v>8</v>
      </c>
      <c r="B480" s="62" t="s">
        <v>308</v>
      </c>
      <c r="C480" s="80" t="s">
        <v>45</v>
      </c>
      <c r="D480" s="62" t="s">
        <v>374</v>
      </c>
      <c r="E480" s="62" t="s">
        <v>346</v>
      </c>
      <c r="F480" s="63"/>
    </row>
    <row r="481" spans="1:7" x14ac:dyDescent="0.25">
      <c r="A481" s="61" t="s">
        <v>8</v>
      </c>
      <c r="B481" s="62" t="s">
        <v>308</v>
      </c>
      <c r="C481" s="80" t="s">
        <v>45</v>
      </c>
      <c r="D481" s="62" t="s">
        <v>581</v>
      </c>
      <c r="E481" s="62" t="s">
        <v>700</v>
      </c>
      <c r="F481" s="63"/>
    </row>
    <row r="482" spans="1:7" x14ac:dyDescent="0.25">
      <c r="A482" s="61" t="s">
        <v>8</v>
      </c>
      <c r="B482" s="62" t="s">
        <v>308</v>
      </c>
      <c r="C482" s="80" t="s">
        <v>45</v>
      </c>
      <c r="D482" s="62" t="s">
        <v>539</v>
      </c>
      <c r="E482" s="62" t="s">
        <v>623</v>
      </c>
      <c r="F482" s="63"/>
    </row>
    <row r="483" spans="1:7" x14ac:dyDescent="0.25">
      <c r="A483" s="61" t="s">
        <v>8</v>
      </c>
      <c r="B483" s="62" t="s">
        <v>308</v>
      </c>
      <c r="C483" s="80" t="s">
        <v>45</v>
      </c>
      <c r="D483" s="62" t="s">
        <v>398</v>
      </c>
      <c r="E483" s="62"/>
      <c r="F483" s="63"/>
    </row>
    <row r="484" spans="1:7" x14ac:dyDescent="0.25">
      <c r="A484" s="61" t="s">
        <v>8</v>
      </c>
      <c r="B484" s="62" t="s">
        <v>308</v>
      </c>
      <c r="C484" s="80" t="s">
        <v>45</v>
      </c>
      <c r="D484" s="62" t="s">
        <v>368</v>
      </c>
      <c r="E484" s="62"/>
      <c r="F484" s="63"/>
    </row>
    <row r="485" spans="1:7" x14ac:dyDescent="0.25">
      <c r="A485" s="61" t="s">
        <v>8</v>
      </c>
      <c r="B485" s="62" t="s">
        <v>308</v>
      </c>
      <c r="C485" s="80" t="s">
        <v>45</v>
      </c>
      <c r="D485" s="62" t="s">
        <v>375</v>
      </c>
      <c r="E485" s="62"/>
      <c r="F485" s="63"/>
    </row>
    <row r="486" spans="1:7" x14ac:dyDescent="0.25">
      <c r="A486" s="61" t="s">
        <v>8</v>
      </c>
      <c r="B486" s="62" t="s">
        <v>308</v>
      </c>
      <c r="C486" s="80" t="s">
        <v>45</v>
      </c>
      <c r="D486" s="62" t="s">
        <v>527</v>
      </c>
      <c r="E486" s="62"/>
      <c r="F486" s="63"/>
    </row>
    <row r="487" spans="1:7" x14ac:dyDescent="0.25">
      <c r="A487" s="61" t="s">
        <v>8</v>
      </c>
      <c r="B487" s="62" t="s">
        <v>308</v>
      </c>
      <c r="C487" s="80" t="s">
        <v>45</v>
      </c>
      <c r="D487" s="62" t="s">
        <v>376</v>
      </c>
      <c r="E487" s="62"/>
      <c r="F487" s="63"/>
    </row>
    <row r="488" spans="1:7" x14ac:dyDescent="0.25">
      <c r="A488" s="61" t="s">
        <v>8</v>
      </c>
      <c r="B488" s="62" t="s">
        <v>308</v>
      </c>
      <c r="C488" s="80" t="s">
        <v>45</v>
      </c>
      <c r="D488" s="62" t="s">
        <v>540</v>
      </c>
      <c r="E488" s="62"/>
      <c r="F488" s="63"/>
    </row>
    <row r="489" spans="1:7" x14ac:dyDescent="0.25">
      <c r="A489" s="61" t="s">
        <v>8</v>
      </c>
      <c r="B489" s="62" t="s">
        <v>308</v>
      </c>
      <c r="C489" s="80" t="s">
        <v>45</v>
      </c>
      <c r="D489" s="62" t="s">
        <v>704</v>
      </c>
      <c r="E489" s="62"/>
      <c r="F489" s="63"/>
    </row>
    <row r="490" spans="1:7" x14ac:dyDescent="0.25">
      <c r="A490" s="61" t="s">
        <v>8</v>
      </c>
      <c r="B490" s="62" t="s">
        <v>308</v>
      </c>
      <c r="C490" s="80" t="s">
        <v>45</v>
      </c>
      <c r="D490" s="62" t="s">
        <v>403</v>
      </c>
      <c r="E490" s="62"/>
      <c r="F490" s="63"/>
    </row>
    <row r="491" spans="1:7" ht="15.75" thickBot="1" x14ac:dyDescent="0.3">
      <c r="A491" s="64" t="s">
        <v>8</v>
      </c>
      <c r="B491" s="65" t="s">
        <v>308</v>
      </c>
      <c r="C491" s="81" t="s">
        <v>45</v>
      </c>
      <c r="D491" s="65" t="s">
        <v>424</v>
      </c>
      <c r="E491" s="65"/>
      <c r="F491" s="67"/>
    </row>
    <row r="492" spans="1:7" x14ac:dyDescent="0.25">
      <c r="A492" s="56" t="s">
        <v>8</v>
      </c>
      <c r="B492" s="57" t="s">
        <v>308</v>
      </c>
      <c r="C492" s="79" t="s">
        <v>72</v>
      </c>
      <c r="D492" s="57" t="s">
        <v>369</v>
      </c>
      <c r="E492" s="57" t="s">
        <v>339</v>
      </c>
      <c r="F492" s="69" t="s">
        <v>707</v>
      </c>
      <c r="G492">
        <f>COUNTA(C492:C505)</f>
        <v>14</v>
      </c>
    </row>
    <row r="493" spans="1:7" x14ac:dyDescent="0.25">
      <c r="A493" s="61" t="s">
        <v>8</v>
      </c>
      <c r="B493" s="62" t="s">
        <v>308</v>
      </c>
      <c r="C493" s="80" t="s">
        <v>72</v>
      </c>
      <c r="D493" s="62" t="s">
        <v>572</v>
      </c>
      <c r="E493" s="62" t="s">
        <v>340</v>
      </c>
      <c r="F493" s="63" t="s">
        <v>374</v>
      </c>
    </row>
    <row r="494" spans="1:7" x14ac:dyDescent="0.25">
      <c r="A494" s="61" t="s">
        <v>8</v>
      </c>
      <c r="B494" s="62" t="s">
        <v>308</v>
      </c>
      <c r="C494" s="80" t="s">
        <v>72</v>
      </c>
      <c r="D494" s="62" t="s">
        <v>355</v>
      </c>
      <c r="E494" s="62" t="s">
        <v>344</v>
      </c>
      <c r="F494" s="63" t="s">
        <v>398</v>
      </c>
    </row>
    <row r="495" spans="1:7" x14ac:dyDescent="0.25">
      <c r="A495" s="61" t="s">
        <v>8</v>
      </c>
      <c r="B495" s="62" t="s">
        <v>308</v>
      </c>
      <c r="C495" s="80" t="s">
        <v>72</v>
      </c>
      <c r="D495" s="62" t="s">
        <v>374</v>
      </c>
      <c r="E495" s="62" t="s">
        <v>425</v>
      </c>
      <c r="F495" s="63" t="s">
        <v>359</v>
      </c>
    </row>
    <row r="496" spans="1:7" x14ac:dyDescent="0.25">
      <c r="A496" s="61" t="s">
        <v>8</v>
      </c>
      <c r="B496" s="62" t="s">
        <v>308</v>
      </c>
      <c r="C496" s="80" t="s">
        <v>72</v>
      </c>
      <c r="D496" s="62" t="s">
        <v>359</v>
      </c>
      <c r="E496" s="62" t="s">
        <v>708</v>
      </c>
      <c r="F496" s="63" t="s">
        <v>360</v>
      </c>
    </row>
    <row r="497" spans="1:7" x14ac:dyDescent="0.25">
      <c r="A497" s="61" t="s">
        <v>8</v>
      </c>
      <c r="B497" s="62" t="s">
        <v>308</v>
      </c>
      <c r="C497" s="80" t="s">
        <v>72</v>
      </c>
      <c r="D497" s="62" t="s">
        <v>376</v>
      </c>
      <c r="E497" s="62" t="s">
        <v>709</v>
      </c>
      <c r="F497" s="63"/>
    </row>
    <row r="498" spans="1:7" x14ac:dyDescent="0.25">
      <c r="A498" s="61" t="s">
        <v>8</v>
      </c>
      <c r="B498" s="62" t="s">
        <v>308</v>
      </c>
      <c r="C498" s="80" t="s">
        <v>72</v>
      </c>
      <c r="D498" s="62" t="s">
        <v>352</v>
      </c>
      <c r="E498" s="62" t="s">
        <v>710</v>
      </c>
      <c r="F498" s="63"/>
    </row>
    <row r="499" spans="1:7" x14ac:dyDescent="0.25">
      <c r="A499" s="61" t="s">
        <v>8</v>
      </c>
      <c r="B499" s="62" t="s">
        <v>308</v>
      </c>
      <c r="C499" s="80" t="s">
        <v>72</v>
      </c>
      <c r="D499" s="62" t="s">
        <v>353</v>
      </c>
      <c r="E499" s="62" t="s">
        <v>391</v>
      </c>
      <c r="F499" s="63"/>
    </row>
    <row r="500" spans="1:7" x14ac:dyDescent="0.25">
      <c r="A500" s="61" t="s">
        <v>8</v>
      </c>
      <c r="B500" s="62" t="s">
        <v>308</v>
      </c>
      <c r="C500" s="80" t="s">
        <v>72</v>
      </c>
      <c r="D500" s="62"/>
      <c r="E500" s="62" t="s">
        <v>346</v>
      </c>
      <c r="F500" s="63"/>
    </row>
    <row r="501" spans="1:7" x14ac:dyDescent="0.25">
      <c r="A501" s="61" t="s">
        <v>8</v>
      </c>
      <c r="B501" s="62" t="s">
        <v>308</v>
      </c>
      <c r="C501" s="80" t="s">
        <v>72</v>
      </c>
      <c r="D501" s="62"/>
      <c r="E501" s="62" t="s">
        <v>705</v>
      </c>
      <c r="F501" s="63"/>
    </row>
    <row r="502" spans="1:7" x14ac:dyDescent="0.25">
      <c r="A502" s="61" t="s">
        <v>8</v>
      </c>
      <c r="B502" s="62" t="s">
        <v>308</v>
      </c>
      <c r="C502" s="80" t="s">
        <v>72</v>
      </c>
      <c r="D502" s="62" t="s">
        <v>361</v>
      </c>
      <c r="E502" s="62" t="s">
        <v>706</v>
      </c>
      <c r="F502" s="63"/>
    </row>
    <row r="503" spans="1:7" x14ac:dyDescent="0.25">
      <c r="A503" s="61" t="s">
        <v>8</v>
      </c>
      <c r="B503" s="62" t="s">
        <v>308</v>
      </c>
      <c r="C503" s="80" t="s">
        <v>72</v>
      </c>
      <c r="D503" s="62"/>
      <c r="E503" s="62" t="s">
        <v>711</v>
      </c>
      <c r="F503" s="63"/>
    </row>
    <row r="504" spans="1:7" x14ac:dyDescent="0.25">
      <c r="A504" s="61" t="s">
        <v>8</v>
      </c>
      <c r="B504" s="62" t="s">
        <v>308</v>
      </c>
      <c r="C504" s="80" t="s">
        <v>72</v>
      </c>
      <c r="D504" s="62"/>
      <c r="E504" s="62" t="s">
        <v>632</v>
      </c>
      <c r="F504" s="63"/>
    </row>
    <row r="505" spans="1:7" ht="15.75" thickBot="1" x14ac:dyDescent="0.3">
      <c r="A505" s="64" t="s">
        <v>8</v>
      </c>
      <c r="B505" s="65" t="s">
        <v>308</v>
      </c>
      <c r="C505" s="81" t="s">
        <v>72</v>
      </c>
      <c r="D505" s="65"/>
      <c r="E505" s="65" t="s">
        <v>597</v>
      </c>
      <c r="F505" s="67"/>
    </row>
    <row r="506" spans="1:7" x14ac:dyDescent="0.25">
      <c r="A506" s="56" t="s">
        <v>8</v>
      </c>
      <c r="B506" s="57" t="s">
        <v>308</v>
      </c>
      <c r="C506" s="79" t="s">
        <v>73</v>
      </c>
      <c r="D506" s="57" t="s">
        <v>369</v>
      </c>
      <c r="E506" s="57" t="s">
        <v>339</v>
      </c>
      <c r="F506" s="69" t="s">
        <v>707</v>
      </c>
      <c r="G506">
        <f>COUNTA(C506:C523)</f>
        <v>18</v>
      </c>
    </row>
    <row r="507" spans="1:7" x14ac:dyDescent="0.25">
      <c r="A507" s="61" t="s">
        <v>8</v>
      </c>
      <c r="B507" s="62" t="s">
        <v>308</v>
      </c>
      <c r="C507" s="80" t="s">
        <v>73</v>
      </c>
      <c r="D507" s="62" t="s">
        <v>572</v>
      </c>
      <c r="E507" s="62" t="s">
        <v>340</v>
      </c>
      <c r="F507" s="63" t="s">
        <v>360</v>
      </c>
    </row>
    <row r="508" spans="1:7" x14ac:dyDescent="0.25">
      <c r="A508" s="61" t="s">
        <v>8</v>
      </c>
      <c r="B508" s="62" t="s">
        <v>308</v>
      </c>
      <c r="C508" s="80" t="s">
        <v>73</v>
      </c>
      <c r="D508" s="62" t="s">
        <v>712</v>
      </c>
      <c r="E508" s="62" t="s">
        <v>344</v>
      </c>
      <c r="F508" s="63"/>
    </row>
    <row r="509" spans="1:7" x14ac:dyDescent="0.25">
      <c r="A509" s="61" t="s">
        <v>8</v>
      </c>
      <c r="B509" s="62" t="s">
        <v>308</v>
      </c>
      <c r="C509" s="80" t="s">
        <v>73</v>
      </c>
      <c r="D509" s="62" t="s">
        <v>419</v>
      </c>
      <c r="E509" s="62" t="s">
        <v>349</v>
      </c>
      <c r="F509" s="63"/>
    </row>
    <row r="510" spans="1:7" x14ac:dyDescent="0.25">
      <c r="A510" s="61" t="s">
        <v>8</v>
      </c>
      <c r="B510" s="62" t="s">
        <v>308</v>
      </c>
      <c r="C510" s="80" t="s">
        <v>73</v>
      </c>
      <c r="D510" s="62" t="s">
        <v>420</v>
      </c>
      <c r="E510" s="62" t="s">
        <v>346</v>
      </c>
      <c r="F510" s="63"/>
    </row>
    <row r="511" spans="1:7" x14ac:dyDescent="0.25">
      <c r="A511" s="61" t="s">
        <v>8</v>
      </c>
      <c r="B511" s="62" t="s">
        <v>308</v>
      </c>
      <c r="C511" s="80" t="s">
        <v>73</v>
      </c>
      <c r="D511" s="62" t="s">
        <v>355</v>
      </c>
      <c r="E511" s="62" t="s">
        <v>717</v>
      </c>
      <c r="F511" s="63"/>
    </row>
    <row r="512" spans="1:7" x14ac:dyDescent="0.25">
      <c r="A512" s="61" t="s">
        <v>8</v>
      </c>
      <c r="B512" s="62" t="s">
        <v>308</v>
      </c>
      <c r="C512" s="80" t="s">
        <v>73</v>
      </c>
      <c r="D512" s="62" t="s">
        <v>374</v>
      </c>
      <c r="E512" s="62" t="s">
        <v>641</v>
      </c>
      <c r="F512" s="63"/>
    </row>
    <row r="513" spans="1:7" x14ac:dyDescent="0.25">
      <c r="A513" s="61" t="s">
        <v>8</v>
      </c>
      <c r="B513" s="62" t="s">
        <v>308</v>
      </c>
      <c r="C513" s="80" t="s">
        <v>73</v>
      </c>
      <c r="D513" s="62" t="s">
        <v>396</v>
      </c>
      <c r="E513" s="62" t="s">
        <v>714</v>
      </c>
      <c r="F513" s="63"/>
    </row>
    <row r="514" spans="1:7" x14ac:dyDescent="0.25">
      <c r="A514" s="61" t="s">
        <v>8</v>
      </c>
      <c r="B514" s="62" t="s">
        <v>308</v>
      </c>
      <c r="C514" s="80" t="s">
        <v>73</v>
      </c>
      <c r="D514" s="62" t="s">
        <v>713</v>
      </c>
      <c r="E514" s="62" t="s">
        <v>715</v>
      </c>
      <c r="F514" s="63"/>
    </row>
    <row r="515" spans="1:7" x14ac:dyDescent="0.25">
      <c r="A515" s="61" t="s">
        <v>8</v>
      </c>
      <c r="B515" s="62" t="s">
        <v>308</v>
      </c>
      <c r="C515" s="80" t="s">
        <v>73</v>
      </c>
      <c r="D515" s="62" t="s">
        <v>397</v>
      </c>
      <c r="E515" s="62" t="s">
        <v>718</v>
      </c>
      <c r="F515" s="63"/>
    </row>
    <row r="516" spans="1:7" x14ac:dyDescent="0.25">
      <c r="A516" s="61" t="s">
        <v>8</v>
      </c>
      <c r="B516" s="62" t="s">
        <v>308</v>
      </c>
      <c r="C516" s="80" t="s">
        <v>73</v>
      </c>
      <c r="D516" s="62" t="s">
        <v>539</v>
      </c>
      <c r="E516" s="62" t="s">
        <v>716</v>
      </c>
      <c r="F516" s="63"/>
    </row>
    <row r="517" spans="1:7" x14ac:dyDescent="0.25">
      <c r="A517" s="61" t="s">
        <v>8</v>
      </c>
      <c r="B517" s="62" t="s">
        <v>308</v>
      </c>
      <c r="C517" s="80" t="s">
        <v>73</v>
      </c>
      <c r="D517" s="62" t="s">
        <v>357</v>
      </c>
      <c r="E517" s="62"/>
      <c r="F517" s="63"/>
    </row>
    <row r="518" spans="1:7" x14ac:dyDescent="0.25">
      <c r="A518" s="61" t="s">
        <v>8</v>
      </c>
      <c r="B518" s="62" t="s">
        <v>308</v>
      </c>
      <c r="C518" s="80" t="s">
        <v>73</v>
      </c>
      <c r="D518" s="62" t="s">
        <v>527</v>
      </c>
      <c r="E518" s="62"/>
      <c r="F518" s="63"/>
    </row>
    <row r="519" spans="1:7" x14ac:dyDescent="0.25">
      <c r="A519" s="61" t="s">
        <v>8</v>
      </c>
      <c r="B519" s="62" t="s">
        <v>308</v>
      </c>
      <c r="C519" s="80" t="s">
        <v>73</v>
      </c>
      <c r="D519" s="62" t="s">
        <v>359</v>
      </c>
      <c r="E519" s="62"/>
      <c r="F519" s="63"/>
    </row>
    <row r="520" spans="1:7" x14ac:dyDescent="0.25">
      <c r="A520" s="61" t="s">
        <v>8</v>
      </c>
      <c r="B520" s="62" t="s">
        <v>308</v>
      </c>
      <c r="C520" s="80" t="s">
        <v>73</v>
      </c>
      <c r="D520" s="62" t="s">
        <v>360</v>
      </c>
      <c r="E520" s="62"/>
      <c r="F520" s="63"/>
    </row>
    <row r="521" spans="1:7" x14ac:dyDescent="0.25">
      <c r="A521" s="61" t="s">
        <v>8</v>
      </c>
      <c r="B521" s="62" t="s">
        <v>308</v>
      </c>
      <c r="C521" s="80" t="s">
        <v>73</v>
      </c>
      <c r="D521" s="62" t="s">
        <v>400</v>
      </c>
      <c r="E521" s="62"/>
      <c r="F521" s="63"/>
    </row>
    <row r="522" spans="1:7" x14ac:dyDescent="0.25">
      <c r="A522" s="61" t="s">
        <v>8</v>
      </c>
      <c r="B522" s="62" t="s">
        <v>308</v>
      </c>
      <c r="C522" s="80" t="s">
        <v>73</v>
      </c>
      <c r="D522" s="62" t="s">
        <v>352</v>
      </c>
      <c r="E522" s="62"/>
      <c r="F522" s="63"/>
    </row>
    <row r="523" spans="1:7" ht="15.75" thickBot="1" x14ac:dyDescent="0.3">
      <c r="A523" s="64" t="s">
        <v>8</v>
      </c>
      <c r="B523" s="65" t="s">
        <v>308</v>
      </c>
      <c r="C523" s="81" t="s">
        <v>73</v>
      </c>
      <c r="D523" s="65" t="s">
        <v>353</v>
      </c>
      <c r="E523" s="65"/>
      <c r="F523" s="67"/>
    </row>
    <row r="524" spans="1:7" x14ac:dyDescent="0.25">
      <c r="A524" s="56" t="s">
        <v>8</v>
      </c>
      <c r="B524" s="57" t="s">
        <v>308</v>
      </c>
      <c r="C524" s="79" t="s">
        <v>46</v>
      </c>
      <c r="D524" s="57" t="s">
        <v>369</v>
      </c>
      <c r="E524" s="57" t="s">
        <v>339</v>
      </c>
      <c r="F524" s="69" t="s">
        <v>433</v>
      </c>
      <c r="G524">
        <f>COUNTA(C524:C541)</f>
        <v>18</v>
      </c>
    </row>
    <row r="525" spans="1:7" x14ac:dyDescent="0.25">
      <c r="A525" s="61" t="s">
        <v>8</v>
      </c>
      <c r="B525" s="62" t="s">
        <v>308</v>
      </c>
      <c r="C525" s="80" t="s">
        <v>46</v>
      </c>
      <c r="D525" s="62" t="s">
        <v>587</v>
      </c>
      <c r="E525" s="62" t="s">
        <v>340</v>
      </c>
      <c r="F525" s="63" t="s">
        <v>394</v>
      </c>
    </row>
    <row r="526" spans="1:7" x14ac:dyDescent="0.25">
      <c r="A526" s="61" t="s">
        <v>8</v>
      </c>
      <c r="B526" s="62" t="s">
        <v>308</v>
      </c>
      <c r="C526" s="80" t="s">
        <v>46</v>
      </c>
      <c r="D526" s="62" t="s">
        <v>572</v>
      </c>
      <c r="E526" s="62" t="s">
        <v>344</v>
      </c>
      <c r="F526" s="63" t="s">
        <v>516</v>
      </c>
    </row>
    <row r="527" spans="1:7" x14ac:dyDescent="0.25">
      <c r="A527" s="61" t="s">
        <v>8</v>
      </c>
      <c r="B527" s="62" t="s">
        <v>308</v>
      </c>
      <c r="C527" s="80" t="s">
        <v>46</v>
      </c>
      <c r="D527" s="62" t="s">
        <v>420</v>
      </c>
      <c r="E527" s="62" t="s">
        <v>349</v>
      </c>
      <c r="F527" s="63" t="s">
        <v>574</v>
      </c>
    </row>
    <row r="528" spans="1:7" x14ac:dyDescent="0.25">
      <c r="A528" s="61" t="s">
        <v>8</v>
      </c>
      <c r="B528" s="62" t="s">
        <v>308</v>
      </c>
      <c r="C528" s="80" t="s">
        <v>46</v>
      </c>
      <c r="D528" s="62" t="s">
        <v>355</v>
      </c>
      <c r="E528" s="62" t="s">
        <v>346</v>
      </c>
      <c r="F528" s="63" t="s">
        <v>457</v>
      </c>
    </row>
    <row r="529" spans="1:7" x14ac:dyDescent="0.25">
      <c r="A529" s="61" t="s">
        <v>8</v>
      </c>
      <c r="B529" s="62" t="s">
        <v>308</v>
      </c>
      <c r="C529" s="80" t="s">
        <v>46</v>
      </c>
      <c r="D529" s="62" t="s">
        <v>368</v>
      </c>
      <c r="E529" s="62" t="s">
        <v>719</v>
      </c>
      <c r="F529" s="63" t="s">
        <v>587</v>
      </c>
    </row>
    <row r="530" spans="1:7" x14ac:dyDescent="0.25">
      <c r="A530" s="61" t="s">
        <v>8</v>
      </c>
      <c r="B530" s="62" t="s">
        <v>308</v>
      </c>
      <c r="C530" s="80" t="s">
        <v>46</v>
      </c>
      <c r="D530" s="62" t="s">
        <v>561</v>
      </c>
      <c r="E530" s="62" t="s">
        <v>720</v>
      </c>
      <c r="F530" s="63" t="s">
        <v>655</v>
      </c>
    </row>
    <row r="531" spans="1:7" x14ac:dyDescent="0.25">
      <c r="A531" s="61" t="s">
        <v>8</v>
      </c>
      <c r="B531" s="62" t="s">
        <v>308</v>
      </c>
      <c r="C531" s="80" t="s">
        <v>46</v>
      </c>
      <c r="D531" s="62" t="s">
        <v>383</v>
      </c>
      <c r="E531" s="62" t="s">
        <v>724</v>
      </c>
      <c r="F531" s="63" t="s">
        <v>418</v>
      </c>
    </row>
    <row r="532" spans="1:7" x14ac:dyDescent="0.25">
      <c r="A532" s="61" t="s">
        <v>8</v>
      </c>
      <c r="B532" s="62" t="s">
        <v>308</v>
      </c>
      <c r="C532" s="80" t="s">
        <v>46</v>
      </c>
      <c r="D532" s="62" t="s">
        <v>526</v>
      </c>
      <c r="E532" s="62" t="s">
        <v>725</v>
      </c>
      <c r="F532" s="63" t="s">
        <v>419</v>
      </c>
    </row>
    <row r="533" spans="1:7" x14ac:dyDescent="0.25">
      <c r="A533" s="61" t="s">
        <v>8</v>
      </c>
      <c r="B533" s="62" t="s">
        <v>308</v>
      </c>
      <c r="C533" s="80" t="s">
        <v>46</v>
      </c>
      <c r="D533" s="62" t="s">
        <v>359</v>
      </c>
      <c r="E533" s="62" t="s">
        <v>721</v>
      </c>
      <c r="F533" s="63" t="s">
        <v>420</v>
      </c>
    </row>
    <row r="534" spans="1:7" x14ac:dyDescent="0.25">
      <c r="A534" s="61" t="s">
        <v>8</v>
      </c>
      <c r="B534" s="62" t="s">
        <v>308</v>
      </c>
      <c r="C534" s="80" t="s">
        <v>46</v>
      </c>
      <c r="D534" s="62" t="s">
        <v>360</v>
      </c>
      <c r="E534" s="62" t="s">
        <v>406</v>
      </c>
      <c r="F534" s="63" t="s">
        <v>537</v>
      </c>
    </row>
    <row r="535" spans="1:7" x14ac:dyDescent="0.25">
      <c r="A535" s="61" t="s">
        <v>8</v>
      </c>
      <c r="B535" s="62" t="s">
        <v>308</v>
      </c>
      <c r="C535" s="80" t="s">
        <v>46</v>
      </c>
      <c r="D535" s="62" t="s">
        <v>376</v>
      </c>
      <c r="E535" s="62" t="s">
        <v>407</v>
      </c>
      <c r="F535" s="63" t="s">
        <v>723</v>
      </c>
    </row>
    <row r="536" spans="1:7" x14ac:dyDescent="0.25">
      <c r="A536" s="61" t="s">
        <v>8</v>
      </c>
      <c r="B536" s="62" t="s">
        <v>308</v>
      </c>
      <c r="C536" s="80" t="s">
        <v>46</v>
      </c>
      <c r="D536" s="62" t="s">
        <v>352</v>
      </c>
      <c r="E536" s="62" t="s">
        <v>722</v>
      </c>
      <c r="F536" s="63" t="s">
        <v>397</v>
      </c>
    </row>
    <row r="537" spans="1:7" x14ac:dyDescent="0.25">
      <c r="A537" s="61" t="s">
        <v>8</v>
      </c>
      <c r="B537" s="62" t="s">
        <v>308</v>
      </c>
      <c r="C537" s="80" t="s">
        <v>46</v>
      </c>
      <c r="D537" s="62" t="s">
        <v>353</v>
      </c>
      <c r="E537" s="62" t="s">
        <v>432</v>
      </c>
      <c r="F537" s="63" t="s">
        <v>368</v>
      </c>
    </row>
    <row r="538" spans="1:7" x14ac:dyDescent="0.25">
      <c r="A538" s="61" t="s">
        <v>8</v>
      </c>
      <c r="B538" s="62" t="s">
        <v>308</v>
      </c>
      <c r="C538" s="80" t="s">
        <v>46</v>
      </c>
      <c r="D538" s="62"/>
      <c r="E538" s="62"/>
      <c r="F538" s="63" t="s">
        <v>561</v>
      </c>
    </row>
    <row r="539" spans="1:7" x14ac:dyDescent="0.25">
      <c r="A539" s="61" t="s">
        <v>8</v>
      </c>
      <c r="B539" s="62" t="s">
        <v>308</v>
      </c>
      <c r="C539" s="80" t="s">
        <v>46</v>
      </c>
      <c r="D539" s="62"/>
      <c r="E539" s="62"/>
      <c r="F539" s="63" t="s">
        <v>383</v>
      </c>
    </row>
    <row r="540" spans="1:7" x14ac:dyDescent="0.25">
      <c r="A540" s="61" t="s">
        <v>8</v>
      </c>
      <c r="B540" s="62" t="s">
        <v>308</v>
      </c>
      <c r="C540" s="80" t="s">
        <v>46</v>
      </c>
      <c r="D540" s="62"/>
      <c r="E540" s="62"/>
      <c r="F540" s="63" t="s">
        <v>359</v>
      </c>
    </row>
    <row r="541" spans="1:7" ht="15.75" thickBot="1" x14ac:dyDescent="0.3">
      <c r="A541" s="64" t="s">
        <v>8</v>
      </c>
      <c r="B541" s="65" t="s">
        <v>308</v>
      </c>
      <c r="C541" s="81" t="s">
        <v>46</v>
      </c>
      <c r="D541" s="65"/>
      <c r="E541" s="65" t="s">
        <v>365</v>
      </c>
      <c r="F541" s="67" t="s">
        <v>360</v>
      </c>
    </row>
    <row r="542" spans="1:7" x14ac:dyDescent="0.25">
      <c r="A542" s="56" t="s">
        <v>8</v>
      </c>
      <c r="B542" s="57" t="s">
        <v>309</v>
      </c>
      <c r="C542" s="79" t="s">
        <v>47</v>
      </c>
      <c r="D542" s="57" t="s">
        <v>369</v>
      </c>
      <c r="E542" s="57" t="s">
        <v>339</v>
      </c>
      <c r="F542" s="69" t="s">
        <v>433</v>
      </c>
      <c r="G542">
        <f>COUNTA(C542:C548)</f>
        <v>7</v>
      </c>
    </row>
    <row r="543" spans="1:7" x14ac:dyDescent="0.25">
      <c r="A543" s="61" t="s">
        <v>8</v>
      </c>
      <c r="B543" s="62" t="s">
        <v>309</v>
      </c>
      <c r="C543" s="80" t="s">
        <v>47</v>
      </c>
      <c r="D543" s="62" t="s">
        <v>572</v>
      </c>
      <c r="E543" s="62" t="s">
        <v>654</v>
      </c>
      <c r="F543" s="63" t="s">
        <v>494</v>
      </c>
    </row>
    <row r="544" spans="1:7" x14ac:dyDescent="0.25">
      <c r="A544" s="61" t="s">
        <v>8</v>
      </c>
      <c r="B544" s="62" t="s">
        <v>309</v>
      </c>
      <c r="C544" s="80" t="s">
        <v>47</v>
      </c>
      <c r="D544" s="62" t="s">
        <v>355</v>
      </c>
      <c r="E544" s="62" t="s">
        <v>659</v>
      </c>
      <c r="F544" s="63" t="s">
        <v>398</v>
      </c>
    </row>
    <row r="545" spans="1:7" x14ac:dyDescent="0.25">
      <c r="A545" s="61" t="s">
        <v>8</v>
      </c>
      <c r="B545" s="62" t="s">
        <v>309</v>
      </c>
      <c r="C545" s="80" t="s">
        <v>47</v>
      </c>
      <c r="D545" s="62" t="s">
        <v>368</v>
      </c>
      <c r="E545" s="62" t="s">
        <v>571</v>
      </c>
      <c r="F545" s="63" t="s">
        <v>368</v>
      </c>
    </row>
    <row r="546" spans="1:7" x14ac:dyDescent="0.25">
      <c r="A546" s="61" t="s">
        <v>8</v>
      </c>
      <c r="B546" s="62" t="s">
        <v>309</v>
      </c>
      <c r="C546" s="80" t="s">
        <v>47</v>
      </c>
      <c r="D546" s="62" t="s">
        <v>359</v>
      </c>
      <c r="E546" s="62"/>
      <c r="F546" s="63" t="s">
        <v>383</v>
      </c>
    </row>
    <row r="547" spans="1:7" x14ac:dyDescent="0.25">
      <c r="A547" s="61" t="s">
        <v>8</v>
      </c>
      <c r="B547" s="62" t="s">
        <v>309</v>
      </c>
      <c r="C547" s="80" t="s">
        <v>47</v>
      </c>
      <c r="D547" s="62" t="s">
        <v>360</v>
      </c>
      <c r="E547" s="62" t="s">
        <v>361</v>
      </c>
      <c r="F547" s="63" t="s">
        <v>359</v>
      </c>
    </row>
    <row r="548" spans="1:7" ht="15.75" thickBot="1" x14ac:dyDescent="0.3">
      <c r="A548" s="64" t="s">
        <v>8</v>
      </c>
      <c r="B548" s="65" t="s">
        <v>309</v>
      </c>
      <c r="C548" s="81" t="s">
        <v>47</v>
      </c>
      <c r="D548" s="65" t="s">
        <v>518</v>
      </c>
      <c r="E548" s="65"/>
      <c r="F548" s="67" t="s">
        <v>360</v>
      </c>
    </row>
    <row r="549" spans="1:7" x14ac:dyDescent="0.25">
      <c r="A549" s="56" t="s">
        <v>8</v>
      </c>
      <c r="B549" s="57" t="s">
        <v>310</v>
      </c>
      <c r="C549" s="79" t="s">
        <v>48</v>
      </c>
      <c r="D549" s="57" t="s">
        <v>369</v>
      </c>
      <c r="E549" s="57" t="s">
        <v>508</v>
      </c>
      <c r="F549" s="69" t="s">
        <v>509</v>
      </c>
      <c r="G549">
        <f>COUNTA(C549:C559)</f>
        <v>11</v>
      </c>
    </row>
    <row r="550" spans="1:7" x14ac:dyDescent="0.25">
      <c r="A550" s="61" t="s">
        <v>8</v>
      </c>
      <c r="B550" s="62" t="s">
        <v>310</v>
      </c>
      <c r="C550" s="80" t="s">
        <v>48</v>
      </c>
      <c r="D550" s="62" t="s">
        <v>572</v>
      </c>
      <c r="E550" s="62" t="s">
        <v>728</v>
      </c>
      <c r="F550" s="63" t="s">
        <v>413</v>
      </c>
    </row>
    <row r="551" spans="1:7" x14ac:dyDescent="0.25">
      <c r="A551" s="61" t="s">
        <v>8</v>
      </c>
      <c r="B551" s="62" t="s">
        <v>310</v>
      </c>
      <c r="C551" s="80" t="s">
        <v>48</v>
      </c>
      <c r="D551" s="62" t="s">
        <v>355</v>
      </c>
      <c r="E551" s="62" t="s">
        <v>532</v>
      </c>
      <c r="F551" s="63" t="s">
        <v>415</v>
      </c>
    </row>
    <row r="552" spans="1:7" x14ac:dyDescent="0.25">
      <c r="A552" s="61" t="s">
        <v>8</v>
      </c>
      <c r="B552" s="62" t="s">
        <v>310</v>
      </c>
      <c r="C552" s="80" t="s">
        <v>48</v>
      </c>
      <c r="D552" s="62" t="s">
        <v>398</v>
      </c>
      <c r="E552" s="62" t="s">
        <v>726</v>
      </c>
      <c r="F552" s="63" t="s">
        <v>354</v>
      </c>
    </row>
    <row r="553" spans="1:7" x14ac:dyDescent="0.25">
      <c r="A553" s="61" t="s">
        <v>8</v>
      </c>
      <c r="B553" s="62" t="s">
        <v>310</v>
      </c>
      <c r="C553" s="80" t="s">
        <v>48</v>
      </c>
      <c r="D553" s="62" t="s">
        <v>368</v>
      </c>
      <c r="E553" s="62" t="s">
        <v>449</v>
      </c>
      <c r="F553" s="63" t="s">
        <v>505</v>
      </c>
    </row>
    <row r="554" spans="1:7" x14ac:dyDescent="0.25">
      <c r="A554" s="61" t="s">
        <v>8</v>
      </c>
      <c r="B554" s="62" t="s">
        <v>310</v>
      </c>
      <c r="C554" s="80" t="s">
        <v>48</v>
      </c>
      <c r="D554" s="62" t="s">
        <v>359</v>
      </c>
      <c r="E554" s="62"/>
      <c r="F554" s="63" t="s">
        <v>374</v>
      </c>
    </row>
    <row r="555" spans="1:7" x14ac:dyDescent="0.25">
      <c r="A555" s="61" t="s">
        <v>8</v>
      </c>
      <c r="B555" s="62" t="s">
        <v>310</v>
      </c>
      <c r="C555" s="80" t="s">
        <v>48</v>
      </c>
      <c r="D555" s="62" t="s">
        <v>360</v>
      </c>
      <c r="E555" s="62"/>
      <c r="F555" s="63" t="s">
        <v>398</v>
      </c>
    </row>
    <row r="556" spans="1:7" x14ac:dyDescent="0.25">
      <c r="A556" s="61" t="s">
        <v>8</v>
      </c>
      <c r="B556" s="62" t="s">
        <v>310</v>
      </c>
      <c r="C556" s="80" t="s">
        <v>48</v>
      </c>
      <c r="D556" s="62" t="s">
        <v>507</v>
      </c>
      <c r="E556" s="62"/>
      <c r="F556" s="63" t="s">
        <v>368</v>
      </c>
    </row>
    <row r="557" spans="1:7" x14ac:dyDescent="0.25">
      <c r="A557" s="61" t="s">
        <v>8</v>
      </c>
      <c r="B557" s="62" t="s">
        <v>310</v>
      </c>
      <c r="C557" s="80" t="s">
        <v>48</v>
      </c>
      <c r="D557" s="62" t="s">
        <v>727</v>
      </c>
      <c r="E557" s="62"/>
      <c r="F557" s="63" t="s">
        <v>359</v>
      </c>
    </row>
    <row r="558" spans="1:7" x14ac:dyDescent="0.25">
      <c r="A558" s="61" t="s">
        <v>8</v>
      </c>
      <c r="B558" s="62" t="s">
        <v>310</v>
      </c>
      <c r="C558" s="80" t="s">
        <v>48</v>
      </c>
      <c r="D558" s="62"/>
      <c r="E558" s="62"/>
      <c r="F558" s="63" t="s">
        <v>360</v>
      </c>
    </row>
    <row r="559" spans="1:7" ht="15.75" thickBot="1" x14ac:dyDescent="0.3">
      <c r="A559" s="64" t="s">
        <v>8</v>
      </c>
      <c r="B559" s="65" t="s">
        <v>310</v>
      </c>
      <c r="C559" s="81" t="s">
        <v>48</v>
      </c>
      <c r="D559" s="65"/>
      <c r="E559" s="65"/>
      <c r="F559" s="67" t="s">
        <v>729</v>
      </c>
    </row>
    <row r="560" spans="1:7" x14ac:dyDescent="0.25">
      <c r="A560" s="56" t="s">
        <v>9</v>
      </c>
      <c r="B560" s="57" t="s">
        <v>308</v>
      </c>
      <c r="C560" s="79" t="s">
        <v>49</v>
      </c>
      <c r="D560" s="57" t="s">
        <v>351</v>
      </c>
      <c r="E560" s="57" t="s">
        <v>339</v>
      </c>
      <c r="F560" s="69" t="s">
        <v>738</v>
      </c>
      <c r="G560">
        <f>COUNTA(C560:C578)</f>
        <v>19</v>
      </c>
    </row>
    <row r="561" spans="1:6" x14ac:dyDescent="0.25">
      <c r="A561" s="61" t="s">
        <v>9</v>
      </c>
      <c r="B561" s="62" t="s">
        <v>308</v>
      </c>
      <c r="C561" s="80" t="s">
        <v>49</v>
      </c>
      <c r="D561" s="62" t="s">
        <v>730</v>
      </c>
      <c r="E561" s="62" t="s">
        <v>340</v>
      </c>
      <c r="F561" s="63" t="s">
        <v>734</v>
      </c>
    </row>
    <row r="562" spans="1:6" x14ac:dyDescent="0.25">
      <c r="A562" s="61" t="s">
        <v>9</v>
      </c>
      <c r="B562" s="62" t="s">
        <v>308</v>
      </c>
      <c r="C562" s="80" t="s">
        <v>49</v>
      </c>
      <c r="D562" s="62" t="s">
        <v>444</v>
      </c>
      <c r="E562" s="62" t="s">
        <v>732</v>
      </c>
      <c r="F562" s="63" t="s">
        <v>735</v>
      </c>
    </row>
    <row r="563" spans="1:6" x14ac:dyDescent="0.25">
      <c r="A563" s="61" t="s">
        <v>9</v>
      </c>
      <c r="B563" s="62" t="s">
        <v>308</v>
      </c>
      <c r="C563" s="80" t="s">
        <v>49</v>
      </c>
      <c r="D563" s="62" t="s">
        <v>445</v>
      </c>
      <c r="E563" s="62" t="s">
        <v>425</v>
      </c>
      <c r="F563" s="63" t="s">
        <v>739</v>
      </c>
    </row>
    <row r="564" spans="1:6" x14ac:dyDescent="0.25">
      <c r="A564" s="61" t="s">
        <v>9</v>
      </c>
      <c r="B564" s="62" t="s">
        <v>308</v>
      </c>
      <c r="C564" s="80" t="s">
        <v>49</v>
      </c>
      <c r="D564" s="62" t="s">
        <v>745</v>
      </c>
      <c r="E564" s="62" t="s">
        <v>733</v>
      </c>
      <c r="F564" s="63" t="s">
        <v>740</v>
      </c>
    </row>
    <row r="565" spans="1:6" x14ac:dyDescent="0.25">
      <c r="A565" s="61" t="s">
        <v>9</v>
      </c>
      <c r="B565" s="62" t="s">
        <v>308</v>
      </c>
      <c r="C565" s="80" t="s">
        <v>49</v>
      </c>
      <c r="D565" s="62" t="s">
        <v>480</v>
      </c>
      <c r="E565" s="62" t="s">
        <v>744</v>
      </c>
      <c r="F565" s="63" t="s">
        <v>736</v>
      </c>
    </row>
    <row r="566" spans="1:6" x14ac:dyDescent="0.25">
      <c r="A566" s="61" t="s">
        <v>9</v>
      </c>
      <c r="B566" s="62" t="s">
        <v>308</v>
      </c>
      <c r="C566" s="80" t="s">
        <v>49</v>
      </c>
      <c r="D566" s="62" t="s">
        <v>457</v>
      </c>
      <c r="E566" s="62" t="s">
        <v>429</v>
      </c>
      <c r="F566" s="63" t="s">
        <v>741</v>
      </c>
    </row>
    <row r="567" spans="1:6" x14ac:dyDescent="0.25">
      <c r="A567" s="61" t="s">
        <v>9</v>
      </c>
      <c r="B567" s="62" t="s">
        <v>308</v>
      </c>
      <c r="C567" s="80" t="s">
        <v>49</v>
      </c>
      <c r="D567" s="62" t="s">
        <v>587</v>
      </c>
      <c r="E567" s="62"/>
      <c r="F567" s="63" t="s">
        <v>737</v>
      </c>
    </row>
    <row r="568" spans="1:6" x14ac:dyDescent="0.25">
      <c r="A568" s="61" t="s">
        <v>9</v>
      </c>
      <c r="B568" s="62" t="s">
        <v>308</v>
      </c>
      <c r="C568" s="80" t="s">
        <v>49</v>
      </c>
      <c r="D568" s="62" t="s">
        <v>418</v>
      </c>
      <c r="E568" s="62"/>
      <c r="F568" s="63" t="s">
        <v>742</v>
      </c>
    </row>
    <row r="569" spans="1:6" x14ac:dyDescent="0.25">
      <c r="A569" s="61" t="s">
        <v>9</v>
      </c>
      <c r="B569" s="62" t="s">
        <v>308</v>
      </c>
      <c r="C569" s="80" t="s">
        <v>49</v>
      </c>
      <c r="D569" s="62" t="s">
        <v>731</v>
      </c>
      <c r="E569" s="62"/>
      <c r="F569" s="63" t="s">
        <v>368</v>
      </c>
    </row>
    <row r="570" spans="1:6" x14ac:dyDescent="0.25">
      <c r="A570" s="61" t="s">
        <v>9</v>
      </c>
      <c r="B570" s="62" t="s">
        <v>308</v>
      </c>
      <c r="C570" s="80" t="s">
        <v>49</v>
      </c>
      <c r="D570" s="62" t="s">
        <v>357</v>
      </c>
      <c r="E570" s="62"/>
      <c r="F570" s="63" t="s">
        <v>357</v>
      </c>
    </row>
    <row r="571" spans="1:6" x14ac:dyDescent="0.25">
      <c r="A571" s="61" t="s">
        <v>9</v>
      </c>
      <c r="B571" s="62" t="s">
        <v>308</v>
      </c>
      <c r="C571" s="80" t="s">
        <v>49</v>
      </c>
      <c r="D571" s="62" t="s">
        <v>383</v>
      </c>
      <c r="E571" s="62"/>
      <c r="F571" s="63" t="s">
        <v>375</v>
      </c>
    </row>
    <row r="572" spans="1:6" x14ac:dyDescent="0.25">
      <c r="A572" s="61" t="s">
        <v>9</v>
      </c>
      <c r="B572" s="62" t="s">
        <v>308</v>
      </c>
      <c r="C572" s="80" t="s">
        <v>49</v>
      </c>
      <c r="D572" s="62" t="s">
        <v>375</v>
      </c>
      <c r="E572" s="62"/>
      <c r="F572" s="63" t="s">
        <v>366</v>
      </c>
    </row>
    <row r="573" spans="1:6" x14ac:dyDescent="0.25">
      <c r="A573" s="61" t="s">
        <v>9</v>
      </c>
      <c r="B573" s="62" t="s">
        <v>308</v>
      </c>
      <c r="C573" s="80" t="s">
        <v>49</v>
      </c>
      <c r="D573" s="62" t="s">
        <v>366</v>
      </c>
      <c r="E573" s="62"/>
      <c r="F573" s="63" t="s">
        <v>359</v>
      </c>
    </row>
    <row r="574" spans="1:6" x14ac:dyDescent="0.25">
      <c r="A574" s="61" t="s">
        <v>9</v>
      </c>
      <c r="B574" s="62" t="s">
        <v>308</v>
      </c>
      <c r="C574" s="80" t="s">
        <v>49</v>
      </c>
      <c r="D574" s="62" t="s">
        <v>527</v>
      </c>
      <c r="E574" s="62"/>
      <c r="F574" s="63" t="s">
        <v>376</v>
      </c>
    </row>
    <row r="575" spans="1:6" x14ac:dyDescent="0.25">
      <c r="A575" s="61" t="s">
        <v>9</v>
      </c>
      <c r="B575" s="62" t="s">
        <v>308</v>
      </c>
      <c r="C575" s="80" t="s">
        <v>49</v>
      </c>
      <c r="D575" s="62" t="s">
        <v>359</v>
      </c>
      <c r="E575" s="62"/>
      <c r="F575" s="63" t="s">
        <v>743</v>
      </c>
    </row>
    <row r="576" spans="1:6" x14ac:dyDescent="0.25">
      <c r="A576" s="61" t="s">
        <v>9</v>
      </c>
      <c r="B576" s="62" t="s">
        <v>308</v>
      </c>
      <c r="C576" s="80" t="s">
        <v>49</v>
      </c>
      <c r="D576" s="62" t="s">
        <v>376</v>
      </c>
      <c r="E576" s="62"/>
      <c r="F576" s="63"/>
    </row>
    <row r="577" spans="1:7" x14ac:dyDescent="0.25">
      <c r="A577" s="61" t="s">
        <v>9</v>
      </c>
      <c r="B577" s="62" t="s">
        <v>308</v>
      </c>
      <c r="C577" s="80" t="s">
        <v>49</v>
      </c>
      <c r="D577" s="62" t="s">
        <v>403</v>
      </c>
      <c r="E577" s="62"/>
      <c r="F577" s="63"/>
    </row>
    <row r="578" spans="1:7" ht="15.75" thickBot="1" x14ac:dyDescent="0.3">
      <c r="A578" s="64" t="s">
        <v>9</v>
      </c>
      <c r="B578" s="65" t="s">
        <v>308</v>
      </c>
      <c r="C578" s="81" t="s">
        <v>49</v>
      </c>
      <c r="D578" s="65" t="s">
        <v>424</v>
      </c>
      <c r="E578" s="65"/>
      <c r="F578" s="67"/>
    </row>
    <row r="579" spans="1:7" x14ac:dyDescent="0.25">
      <c r="A579" s="56" t="s">
        <v>9</v>
      </c>
      <c r="B579" s="57" t="s">
        <v>309</v>
      </c>
      <c r="C579" s="79" t="s">
        <v>50</v>
      </c>
      <c r="D579" s="57" t="s">
        <v>369</v>
      </c>
      <c r="E579" s="57" t="s">
        <v>339</v>
      </c>
      <c r="F579" s="69" t="s">
        <v>750</v>
      </c>
      <c r="G579">
        <f>COUNTA(C579:C598)</f>
        <v>20</v>
      </c>
    </row>
    <row r="580" spans="1:7" x14ac:dyDescent="0.25">
      <c r="A580" s="61" t="s">
        <v>9</v>
      </c>
      <c r="B580" s="62" t="s">
        <v>309</v>
      </c>
      <c r="C580" s="80" t="s">
        <v>50</v>
      </c>
      <c r="D580" s="62" t="s">
        <v>480</v>
      </c>
      <c r="E580" s="62" t="s">
        <v>747</v>
      </c>
      <c r="F580" s="63" t="s">
        <v>751</v>
      </c>
    </row>
    <row r="581" spans="1:7" x14ac:dyDescent="0.25">
      <c r="A581" s="61" t="s">
        <v>9</v>
      </c>
      <c r="B581" s="62" t="s">
        <v>309</v>
      </c>
      <c r="C581" s="80" t="s">
        <v>50</v>
      </c>
      <c r="D581" s="62" t="s">
        <v>506</v>
      </c>
      <c r="E581" s="62" t="s">
        <v>748</v>
      </c>
      <c r="F581" s="63" t="s">
        <v>503</v>
      </c>
    </row>
    <row r="582" spans="1:7" x14ac:dyDescent="0.25">
      <c r="A582" s="61" t="s">
        <v>9</v>
      </c>
      <c r="B582" s="62" t="s">
        <v>309</v>
      </c>
      <c r="C582" s="80" t="s">
        <v>50</v>
      </c>
      <c r="D582" s="62" t="s">
        <v>694</v>
      </c>
      <c r="E582" s="62" t="s">
        <v>543</v>
      </c>
      <c r="F582" s="63" t="s">
        <v>568</v>
      </c>
    </row>
    <row r="583" spans="1:7" x14ac:dyDescent="0.25">
      <c r="A583" s="61" t="s">
        <v>9</v>
      </c>
      <c r="B583" s="62" t="s">
        <v>309</v>
      </c>
      <c r="C583" s="80" t="s">
        <v>50</v>
      </c>
      <c r="D583" s="62" t="s">
        <v>572</v>
      </c>
      <c r="E583" s="62" t="s">
        <v>749</v>
      </c>
      <c r="F583" s="63" t="s">
        <v>506</v>
      </c>
    </row>
    <row r="584" spans="1:7" x14ac:dyDescent="0.25">
      <c r="A584" s="61" t="s">
        <v>9</v>
      </c>
      <c r="B584" s="62" t="s">
        <v>309</v>
      </c>
      <c r="C584" s="80" t="s">
        <v>50</v>
      </c>
      <c r="D584" s="62" t="s">
        <v>655</v>
      </c>
      <c r="E584" s="62" t="s">
        <v>752</v>
      </c>
      <c r="F584" s="63" t="s">
        <v>457</v>
      </c>
    </row>
    <row r="585" spans="1:7" x14ac:dyDescent="0.25">
      <c r="A585" s="61" t="s">
        <v>9</v>
      </c>
      <c r="B585" s="62" t="s">
        <v>309</v>
      </c>
      <c r="C585" s="80" t="s">
        <v>50</v>
      </c>
      <c r="D585" s="62" t="s">
        <v>422</v>
      </c>
      <c r="E585" s="62" t="s">
        <v>646</v>
      </c>
      <c r="F585" s="63" t="s">
        <v>694</v>
      </c>
    </row>
    <row r="586" spans="1:7" x14ac:dyDescent="0.25">
      <c r="A586" s="61" t="s">
        <v>9</v>
      </c>
      <c r="B586" s="62" t="s">
        <v>309</v>
      </c>
      <c r="C586" s="80" t="s">
        <v>50</v>
      </c>
      <c r="D586" s="62" t="s">
        <v>420</v>
      </c>
      <c r="E586" s="62"/>
      <c r="F586" s="63" t="s">
        <v>572</v>
      </c>
    </row>
    <row r="587" spans="1:7" x14ac:dyDescent="0.25">
      <c r="A587" s="61" t="s">
        <v>9</v>
      </c>
      <c r="B587" s="62" t="s">
        <v>309</v>
      </c>
      <c r="C587" s="80" t="s">
        <v>50</v>
      </c>
      <c r="D587" s="62" t="s">
        <v>355</v>
      </c>
      <c r="E587" s="62"/>
      <c r="F587" s="63" t="s">
        <v>655</v>
      </c>
    </row>
    <row r="588" spans="1:7" x14ac:dyDescent="0.25">
      <c r="A588" s="61" t="s">
        <v>9</v>
      </c>
      <c r="B588" s="62" t="s">
        <v>309</v>
      </c>
      <c r="C588" s="80" t="s">
        <v>50</v>
      </c>
      <c r="D588" s="62" t="s">
        <v>368</v>
      </c>
      <c r="E588" s="62"/>
      <c r="F588" s="63" t="s">
        <v>418</v>
      </c>
    </row>
    <row r="589" spans="1:7" x14ac:dyDescent="0.25">
      <c r="A589" s="61" t="s">
        <v>9</v>
      </c>
      <c r="B589" s="62" t="s">
        <v>309</v>
      </c>
      <c r="C589" s="80" t="s">
        <v>50</v>
      </c>
      <c r="D589" s="62" t="s">
        <v>561</v>
      </c>
      <c r="E589" s="62"/>
      <c r="F589" s="63" t="s">
        <v>419</v>
      </c>
    </row>
    <row r="590" spans="1:7" x14ac:dyDescent="0.25">
      <c r="A590" s="61" t="s">
        <v>9</v>
      </c>
      <c r="B590" s="62" t="s">
        <v>309</v>
      </c>
      <c r="C590" s="80" t="s">
        <v>50</v>
      </c>
      <c r="D590" s="62" t="s">
        <v>375</v>
      </c>
      <c r="E590" s="62"/>
      <c r="F590" s="63" t="s">
        <v>420</v>
      </c>
    </row>
    <row r="591" spans="1:7" x14ac:dyDescent="0.25">
      <c r="A591" s="61" t="s">
        <v>9</v>
      </c>
      <c r="B591" s="62" t="s">
        <v>309</v>
      </c>
      <c r="C591" s="80" t="s">
        <v>50</v>
      </c>
      <c r="D591" s="62" t="s">
        <v>359</v>
      </c>
      <c r="E591" s="62"/>
      <c r="F591" s="63" t="s">
        <v>569</v>
      </c>
    </row>
    <row r="592" spans="1:7" x14ac:dyDescent="0.25">
      <c r="A592" s="61" t="s">
        <v>9</v>
      </c>
      <c r="B592" s="62" t="s">
        <v>309</v>
      </c>
      <c r="C592" s="80" t="s">
        <v>50</v>
      </c>
      <c r="D592" s="62" t="s">
        <v>376</v>
      </c>
      <c r="E592" s="62"/>
      <c r="F592" s="63" t="s">
        <v>368</v>
      </c>
    </row>
    <row r="593" spans="1:7" x14ac:dyDescent="0.25">
      <c r="A593" s="61" t="s">
        <v>9</v>
      </c>
      <c r="B593" s="62" t="s">
        <v>309</v>
      </c>
      <c r="C593" s="80" t="s">
        <v>50</v>
      </c>
      <c r="D593" s="62" t="s">
        <v>753</v>
      </c>
      <c r="E593" s="62"/>
      <c r="F593" s="63" t="s">
        <v>375</v>
      </c>
    </row>
    <row r="594" spans="1:7" x14ac:dyDescent="0.25">
      <c r="A594" s="61" t="s">
        <v>9</v>
      </c>
      <c r="B594" s="62" t="s">
        <v>309</v>
      </c>
      <c r="C594" s="80" t="s">
        <v>50</v>
      </c>
      <c r="D594" s="62" t="s">
        <v>746</v>
      </c>
      <c r="E594" s="62"/>
      <c r="F594" s="63" t="s">
        <v>366</v>
      </c>
    </row>
    <row r="595" spans="1:7" x14ac:dyDescent="0.25">
      <c r="A595" s="61" t="s">
        <v>9</v>
      </c>
      <c r="B595" s="62" t="s">
        <v>309</v>
      </c>
      <c r="C595" s="80" t="s">
        <v>50</v>
      </c>
      <c r="D595" s="62" t="s">
        <v>403</v>
      </c>
      <c r="E595" s="62"/>
      <c r="F595" s="63" t="s">
        <v>526</v>
      </c>
    </row>
    <row r="596" spans="1:7" x14ac:dyDescent="0.25">
      <c r="A596" s="61" t="s">
        <v>9</v>
      </c>
      <c r="B596" s="62" t="s">
        <v>309</v>
      </c>
      <c r="C596" s="80" t="s">
        <v>50</v>
      </c>
      <c r="D596" s="62" t="s">
        <v>424</v>
      </c>
      <c r="E596" s="62"/>
      <c r="F596" s="63" t="s">
        <v>359</v>
      </c>
    </row>
    <row r="597" spans="1:7" x14ac:dyDescent="0.25">
      <c r="A597" s="61" t="s">
        <v>9</v>
      </c>
      <c r="B597" s="62" t="s">
        <v>309</v>
      </c>
      <c r="C597" s="80" t="s">
        <v>50</v>
      </c>
      <c r="D597" s="62"/>
      <c r="E597" s="62"/>
      <c r="F597" s="63" t="s">
        <v>376</v>
      </c>
    </row>
    <row r="598" spans="1:7" ht="15.75" thickBot="1" x14ac:dyDescent="0.3">
      <c r="A598" s="64" t="s">
        <v>9</v>
      </c>
      <c r="B598" s="65" t="s">
        <v>309</v>
      </c>
      <c r="C598" s="81" t="s">
        <v>50</v>
      </c>
      <c r="D598" s="65"/>
      <c r="E598" s="65"/>
      <c r="F598" s="67" t="s">
        <v>667</v>
      </c>
    </row>
    <row r="599" spans="1:7" x14ac:dyDescent="0.25">
      <c r="A599" s="56" t="s">
        <v>9</v>
      </c>
      <c r="B599" s="57" t="s">
        <v>310</v>
      </c>
      <c r="C599" s="79" t="s">
        <v>51</v>
      </c>
      <c r="D599" s="57" t="s">
        <v>369</v>
      </c>
      <c r="E599" s="57" t="s">
        <v>339</v>
      </c>
      <c r="F599" s="69" t="s">
        <v>755</v>
      </c>
      <c r="G599">
        <f>COUNTA(C599:C619)</f>
        <v>21</v>
      </c>
    </row>
    <row r="600" spans="1:7" x14ac:dyDescent="0.25">
      <c r="A600" s="61" t="s">
        <v>9</v>
      </c>
      <c r="B600" s="62" t="s">
        <v>310</v>
      </c>
      <c r="C600" s="80" t="s">
        <v>51</v>
      </c>
      <c r="D600" s="62" t="s">
        <v>506</v>
      </c>
      <c r="E600" s="62" t="s">
        <v>758</v>
      </c>
      <c r="F600" s="63" t="s">
        <v>756</v>
      </c>
    </row>
    <row r="601" spans="1:7" x14ac:dyDescent="0.25">
      <c r="A601" s="61" t="s">
        <v>9</v>
      </c>
      <c r="B601" s="62" t="s">
        <v>310</v>
      </c>
      <c r="C601" s="80" t="s">
        <v>51</v>
      </c>
      <c r="D601" s="62" t="s">
        <v>572</v>
      </c>
      <c r="E601" s="62" t="s">
        <v>425</v>
      </c>
      <c r="F601" s="63" t="s">
        <v>757</v>
      </c>
    </row>
    <row r="602" spans="1:7" x14ac:dyDescent="0.25">
      <c r="A602" s="61" t="s">
        <v>9</v>
      </c>
      <c r="B602" s="62" t="s">
        <v>310</v>
      </c>
      <c r="C602" s="80" t="s">
        <v>51</v>
      </c>
      <c r="D602" s="62" t="s">
        <v>655</v>
      </c>
      <c r="E602" s="62" t="s">
        <v>563</v>
      </c>
      <c r="F602" s="63" t="s">
        <v>372</v>
      </c>
    </row>
    <row r="603" spans="1:7" x14ac:dyDescent="0.25">
      <c r="A603" s="61" t="s">
        <v>9</v>
      </c>
      <c r="B603" s="62" t="s">
        <v>310</v>
      </c>
      <c r="C603" s="80" t="s">
        <v>51</v>
      </c>
      <c r="D603" s="62" t="s">
        <v>417</v>
      </c>
      <c r="E603" s="62" t="s">
        <v>408</v>
      </c>
      <c r="F603" s="63" t="s">
        <v>519</v>
      </c>
    </row>
    <row r="604" spans="1:7" x14ac:dyDescent="0.25">
      <c r="A604" s="61" t="s">
        <v>9</v>
      </c>
      <c r="B604" s="62" t="s">
        <v>310</v>
      </c>
      <c r="C604" s="80" t="s">
        <v>51</v>
      </c>
      <c r="D604" s="62" t="s">
        <v>419</v>
      </c>
      <c r="E604" s="62" t="s">
        <v>410</v>
      </c>
      <c r="F604" s="63" t="s">
        <v>572</v>
      </c>
    </row>
    <row r="605" spans="1:7" x14ac:dyDescent="0.25">
      <c r="A605" s="61" t="s">
        <v>9</v>
      </c>
      <c r="B605" s="62" t="s">
        <v>310</v>
      </c>
      <c r="C605" s="80" t="s">
        <v>51</v>
      </c>
      <c r="D605" s="62" t="s">
        <v>355</v>
      </c>
      <c r="E605" s="62" t="s">
        <v>754</v>
      </c>
      <c r="F605" s="63" t="s">
        <v>655</v>
      </c>
    </row>
    <row r="606" spans="1:7" x14ac:dyDescent="0.25">
      <c r="A606" s="61" t="s">
        <v>9</v>
      </c>
      <c r="B606" s="62" t="s">
        <v>310</v>
      </c>
      <c r="C606" s="80" t="s">
        <v>51</v>
      </c>
      <c r="D606" s="62" t="s">
        <v>374</v>
      </c>
      <c r="E606" s="62" t="s">
        <v>609</v>
      </c>
      <c r="F606" s="63" t="s">
        <v>419</v>
      </c>
    </row>
    <row r="607" spans="1:7" x14ac:dyDescent="0.25">
      <c r="A607" s="61" t="s">
        <v>9</v>
      </c>
      <c r="B607" s="62" t="s">
        <v>310</v>
      </c>
      <c r="C607" s="80" t="s">
        <v>51</v>
      </c>
      <c r="D607" s="62" t="s">
        <v>368</v>
      </c>
      <c r="E607" s="62"/>
      <c r="F607" s="63" t="s">
        <v>420</v>
      </c>
    </row>
    <row r="608" spans="1:7" x14ac:dyDescent="0.25">
      <c r="A608" s="61" t="s">
        <v>9</v>
      </c>
      <c r="B608" s="62" t="s">
        <v>310</v>
      </c>
      <c r="C608" s="80" t="s">
        <v>51</v>
      </c>
      <c r="D608" s="62" t="s">
        <v>357</v>
      </c>
      <c r="E608" s="62"/>
      <c r="F608" s="63" t="s">
        <v>379</v>
      </c>
    </row>
    <row r="609" spans="1:7" x14ac:dyDescent="0.25">
      <c r="A609" s="61" t="s">
        <v>9</v>
      </c>
      <c r="B609" s="62" t="s">
        <v>310</v>
      </c>
      <c r="C609" s="80" t="s">
        <v>51</v>
      </c>
      <c r="D609" s="62" t="s">
        <v>399</v>
      </c>
      <c r="E609" s="62"/>
      <c r="F609" s="63" t="s">
        <v>368</v>
      </c>
    </row>
    <row r="610" spans="1:7" x14ac:dyDescent="0.25">
      <c r="A610" s="61" t="s">
        <v>9</v>
      </c>
      <c r="B610" s="62" t="s">
        <v>310</v>
      </c>
      <c r="C610" s="80" t="s">
        <v>51</v>
      </c>
      <c r="D610" s="62" t="s">
        <v>375</v>
      </c>
      <c r="E610" s="62"/>
      <c r="F610" s="63" t="s">
        <v>527</v>
      </c>
    </row>
    <row r="611" spans="1:7" x14ac:dyDescent="0.25">
      <c r="A611" s="61" t="s">
        <v>9</v>
      </c>
      <c r="B611" s="62" t="s">
        <v>310</v>
      </c>
      <c r="C611" s="80" t="s">
        <v>51</v>
      </c>
      <c r="D611" s="62" t="s">
        <v>366</v>
      </c>
      <c r="E611" s="62"/>
      <c r="F611" s="63" t="s">
        <v>366</v>
      </c>
    </row>
    <row r="612" spans="1:7" x14ac:dyDescent="0.25">
      <c r="A612" s="61" t="s">
        <v>9</v>
      </c>
      <c r="B612" s="62" t="s">
        <v>310</v>
      </c>
      <c r="C612" s="80" t="s">
        <v>51</v>
      </c>
      <c r="D612" s="62" t="s">
        <v>359</v>
      </c>
      <c r="E612" s="62"/>
      <c r="F612" s="63" t="s">
        <v>359</v>
      </c>
    </row>
    <row r="613" spans="1:7" x14ac:dyDescent="0.25">
      <c r="A613" s="61" t="s">
        <v>9</v>
      </c>
      <c r="B613" s="62" t="s">
        <v>310</v>
      </c>
      <c r="C613" s="80" t="s">
        <v>51</v>
      </c>
      <c r="D613" s="62" t="s">
        <v>376</v>
      </c>
      <c r="E613" s="62"/>
      <c r="F613" s="63" t="s">
        <v>376</v>
      </c>
    </row>
    <row r="614" spans="1:7" x14ac:dyDescent="0.25">
      <c r="A614" s="61" t="s">
        <v>9</v>
      </c>
      <c r="B614" s="62" t="s">
        <v>310</v>
      </c>
      <c r="C614" s="80" t="s">
        <v>51</v>
      </c>
      <c r="D614" s="62" t="s">
        <v>540</v>
      </c>
      <c r="E614" s="62"/>
      <c r="F614" s="63" t="s">
        <v>380</v>
      </c>
    </row>
    <row r="615" spans="1:7" x14ac:dyDescent="0.25">
      <c r="A615" s="61" t="s">
        <v>9</v>
      </c>
      <c r="B615" s="62" t="s">
        <v>310</v>
      </c>
      <c r="C615" s="80" t="s">
        <v>51</v>
      </c>
      <c r="D615" s="62" t="s">
        <v>704</v>
      </c>
      <c r="E615" s="62"/>
      <c r="F615" s="63"/>
    </row>
    <row r="616" spans="1:7" x14ac:dyDescent="0.25">
      <c r="A616" s="61" t="s">
        <v>9</v>
      </c>
      <c r="B616" s="62" t="s">
        <v>310</v>
      </c>
      <c r="C616" s="80" t="s">
        <v>51</v>
      </c>
      <c r="D616" s="62" t="s">
        <v>759</v>
      </c>
      <c r="E616" s="62"/>
      <c r="F616" s="63"/>
    </row>
    <row r="617" spans="1:7" x14ac:dyDescent="0.25">
      <c r="A617" s="61" t="s">
        <v>9</v>
      </c>
      <c r="B617" s="62" t="s">
        <v>310</v>
      </c>
      <c r="C617" s="80" t="s">
        <v>51</v>
      </c>
      <c r="D617" s="62" t="s">
        <v>760</v>
      </c>
      <c r="E617" s="62"/>
      <c r="F617" s="63"/>
    </row>
    <row r="618" spans="1:7" x14ac:dyDescent="0.25">
      <c r="A618" s="61" t="s">
        <v>9</v>
      </c>
      <c r="B618" s="62" t="s">
        <v>310</v>
      </c>
      <c r="C618" s="80" t="s">
        <v>51</v>
      </c>
      <c r="D618" s="62" t="s">
        <v>761</v>
      </c>
      <c r="E618" s="62"/>
      <c r="F618" s="63"/>
    </row>
    <row r="619" spans="1:7" ht="15.75" thickBot="1" x14ac:dyDescent="0.3">
      <c r="A619" s="64" t="s">
        <v>9</v>
      </c>
      <c r="B619" s="65" t="s">
        <v>310</v>
      </c>
      <c r="C619" s="81" t="s">
        <v>51</v>
      </c>
      <c r="D619" s="65" t="s">
        <v>762</v>
      </c>
      <c r="E619" s="65"/>
      <c r="F619" s="67"/>
    </row>
    <row r="620" spans="1:7" x14ac:dyDescent="0.25">
      <c r="A620" s="56" t="s">
        <v>10</v>
      </c>
      <c r="B620" s="57" t="s">
        <v>307</v>
      </c>
      <c r="C620" s="79" t="s">
        <v>52</v>
      </c>
      <c r="D620" s="57" t="s">
        <v>351</v>
      </c>
      <c r="E620" s="57" t="s">
        <v>339</v>
      </c>
      <c r="F620" s="69" t="s">
        <v>763</v>
      </c>
      <c r="G620">
        <f>COUNTA(C620:C633)</f>
        <v>14</v>
      </c>
    </row>
    <row r="621" spans="1:7" x14ac:dyDescent="0.25">
      <c r="A621" s="61" t="s">
        <v>10</v>
      </c>
      <c r="B621" s="62" t="s">
        <v>307</v>
      </c>
      <c r="C621" s="80" t="s">
        <v>52</v>
      </c>
      <c r="D621" s="62" t="s">
        <v>730</v>
      </c>
      <c r="E621" s="62" t="s">
        <v>340</v>
      </c>
      <c r="F621" s="63" t="s">
        <v>413</v>
      </c>
    </row>
    <row r="622" spans="1:7" x14ac:dyDescent="0.25">
      <c r="A622" s="61" t="s">
        <v>10</v>
      </c>
      <c r="B622" s="62" t="s">
        <v>307</v>
      </c>
      <c r="C622" s="80" t="s">
        <v>52</v>
      </c>
      <c r="D622" s="62" t="s">
        <v>444</v>
      </c>
      <c r="E622" s="62" t="s">
        <v>467</v>
      </c>
      <c r="F622" s="63" t="s">
        <v>415</v>
      </c>
    </row>
    <row r="623" spans="1:7" x14ac:dyDescent="0.25">
      <c r="A623" s="61" t="s">
        <v>10</v>
      </c>
      <c r="B623" s="62" t="s">
        <v>307</v>
      </c>
      <c r="C623" s="80" t="s">
        <v>52</v>
      </c>
      <c r="D623" s="62" t="s">
        <v>445</v>
      </c>
      <c r="E623" s="62" t="s">
        <v>341</v>
      </c>
      <c r="F623" s="63" t="s">
        <v>506</v>
      </c>
    </row>
    <row r="624" spans="1:7" x14ac:dyDescent="0.25">
      <c r="A624" s="61" t="s">
        <v>10</v>
      </c>
      <c r="B624" s="62" t="s">
        <v>307</v>
      </c>
      <c r="C624" s="80" t="s">
        <v>52</v>
      </c>
      <c r="D624" s="62" t="s">
        <v>745</v>
      </c>
      <c r="E624" s="62" t="s">
        <v>425</v>
      </c>
      <c r="F624" s="63" t="s">
        <v>694</v>
      </c>
    </row>
    <row r="625" spans="1:7" x14ac:dyDescent="0.25">
      <c r="A625" s="61" t="s">
        <v>10</v>
      </c>
      <c r="B625" s="62" t="s">
        <v>307</v>
      </c>
      <c r="C625" s="80" t="s">
        <v>52</v>
      </c>
      <c r="D625" s="62" t="s">
        <v>694</v>
      </c>
      <c r="E625" s="62" t="s">
        <v>697</v>
      </c>
      <c r="F625" s="63" t="s">
        <v>572</v>
      </c>
    </row>
    <row r="626" spans="1:7" x14ac:dyDescent="0.25">
      <c r="A626" s="61" t="s">
        <v>10</v>
      </c>
      <c r="B626" s="62" t="s">
        <v>307</v>
      </c>
      <c r="C626" s="80" t="s">
        <v>52</v>
      </c>
      <c r="D626" s="62" t="s">
        <v>601</v>
      </c>
      <c r="E626" s="62" t="s">
        <v>447</v>
      </c>
      <c r="F626" s="63" t="s">
        <v>601</v>
      </c>
    </row>
    <row r="627" spans="1:7" x14ac:dyDescent="0.25">
      <c r="A627" s="61" t="s">
        <v>10</v>
      </c>
      <c r="B627" s="62" t="s">
        <v>307</v>
      </c>
      <c r="C627" s="80" t="s">
        <v>52</v>
      </c>
      <c r="D627" s="62" t="s">
        <v>731</v>
      </c>
      <c r="E627" s="62" t="s">
        <v>605</v>
      </c>
      <c r="F627" s="63" t="s">
        <v>505</v>
      </c>
    </row>
    <row r="628" spans="1:7" x14ac:dyDescent="0.25">
      <c r="A628" s="61" t="s">
        <v>10</v>
      </c>
      <c r="B628" s="62" t="s">
        <v>307</v>
      </c>
      <c r="C628" s="80" t="s">
        <v>52</v>
      </c>
      <c r="D628" s="62" t="s">
        <v>356</v>
      </c>
      <c r="E628" s="62" t="s">
        <v>764</v>
      </c>
      <c r="F628" s="63" t="s">
        <v>374</v>
      </c>
    </row>
    <row r="629" spans="1:7" x14ac:dyDescent="0.25">
      <c r="A629" s="61" t="s">
        <v>10</v>
      </c>
      <c r="B629" s="62" t="s">
        <v>307</v>
      </c>
      <c r="C629" s="80" t="s">
        <v>52</v>
      </c>
      <c r="D629" s="62" t="s">
        <v>398</v>
      </c>
      <c r="E629" s="62" t="s">
        <v>429</v>
      </c>
      <c r="F629" s="63" t="s">
        <v>398</v>
      </c>
    </row>
    <row r="630" spans="1:7" x14ac:dyDescent="0.25">
      <c r="A630" s="61" t="s">
        <v>10</v>
      </c>
      <c r="B630" s="62" t="s">
        <v>307</v>
      </c>
      <c r="C630" s="80" t="s">
        <v>52</v>
      </c>
      <c r="D630" s="62" t="s">
        <v>375</v>
      </c>
      <c r="E630" s="62"/>
      <c r="F630" s="63" t="s">
        <v>359</v>
      </c>
    </row>
    <row r="631" spans="1:7" x14ac:dyDescent="0.25">
      <c r="A631" s="61" t="s">
        <v>10</v>
      </c>
      <c r="B631" s="62" t="s">
        <v>307</v>
      </c>
      <c r="C631" s="80" t="s">
        <v>52</v>
      </c>
      <c r="D631" s="62" t="s">
        <v>466</v>
      </c>
      <c r="E631" s="62"/>
      <c r="F631" s="63"/>
    </row>
    <row r="632" spans="1:7" x14ac:dyDescent="0.25">
      <c r="A632" s="61" t="s">
        <v>10</v>
      </c>
      <c r="B632" s="62" t="s">
        <v>307</v>
      </c>
      <c r="C632" s="80" t="s">
        <v>52</v>
      </c>
      <c r="D632" s="62" t="s">
        <v>629</v>
      </c>
      <c r="E632" s="62"/>
      <c r="F632" s="63"/>
    </row>
    <row r="633" spans="1:7" ht="15.75" thickBot="1" x14ac:dyDescent="0.3">
      <c r="A633" s="64" t="s">
        <v>10</v>
      </c>
      <c r="B633" s="65" t="s">
        <v>307</v>
      </c>
      <c r="C633" s="81" t="s">
        <v>52</v>
      </c>
      <c r="D633" s="65" t="s">
        <v>630</v>
      </c>
      <c r="E633" s="65"/>
      <c r="F633" s="67"/>
    </row>
    <row r="634" spans="1:7" x14ac:dyDescent="0.25">
      <c r="A634" s="56" t="s">
        <v>10</v>
      </c>
      <c r="B634" s="57" t="s">
        <v>308</v>
      </c>
      <c r="C634" s="79" t="s">
        <v>69</v>
      </c>
      <c r="D634" s="57" t="s">
        <v>351</v>
      </c>
      <c r="E634" s="57" t="s">
        <v>339</v>
      </c>
      <c r="F634" s="69" t="s">
        <v>767</v>
      </c>
      <c r="G634">
        <f>COUNTA(C634:C648)</f>
        <v>15</v>
      </c>
    </row>
    <row r="635" spans="1:7" x14ac:dyDescent="0.25">
      <c r="A635" s="61" t="s">
        <v>10</v>
      </c>
      <c r="B635" s="62" t="s">
        <v>308</v>
      </c>
      <c r="C635" s="80" t="s">
        <v>69</v>
      </c>
      <c r="D635" s="62" t="s">
        <v>437</v>
      </c>
      <c r="E635" s="62" t="s">
        <v>340</v>
      </c>
      <c r="F635" s="63" t="s">
        <v>766</v>
      </c>
    </row>
    <row r="636" spans="1:7" x14ac:dyDescent="0.25">
      <c r="A636" s="61" t="s">
        <v>10</v>
      </c>
      <c r="B636" s="62" t="s">
        <v>308</v>
      </c>
      <c r="C636" s="80" t="s">
        <v>69</v>
      </c>
      <c r="D636" s="62" t="s">
        <v>587</v>
      </c>
      <c r="E636" s="62" t="s">
        <v>468</v>
      </c>
      <c r="F636" s="63"/>
    </row>
    <row r="637" spans="1:7" x14ac:dyDescent="0.25">
      <c r="A637" s="61" t="s">
        <v>10</v>
      </c>
      <c r="B637" s="62" t="s">
        <v>308</v>
      </c>
      <c r="C637" s="80" t="s">
        <v>69</v>
      </c>
      <c r="D637" s="62" t="s">
        <v>694</v>
      </c>
      <c r="E637" s="62" t="s">
        <v>425</v>
      </c>
      <c r="F637" s="63"/>
    </row>
    <row r="638" spans="1:7" x14ac:dyDescent="0.25">
      <c r="A638" s="61" t="s">
        <v>10</v>
      </c>
      <c r="B638" s="62" t="s">
        <v>308</v>
      </c>
      <c r="C638" s="80" t="s">
        <v>69</v>
      </c>
      <c r="D638" s="62" t="s">
        <v>572</v>
      </c>
      <c r="E638" s="62" t="s">
        <v>703</v>
      </c>
      <c r="F638" s="63"/>
    </row>
    <row r="639" spans="1:7" x14ac:dyDescent="0.25">
      <c r="A639" s="61" t="s">
        <v>10</v>
      </c>
      <c r="B639" s="62" t="s">
        <v>308</v>
      </c>
      <c r="C639" s="80" t="s">
        <v>69</v>
      </c>
      <c r="D639" s="62" t="s">
        <v>438</v>
      </c>
      <c r="E639" s="62" t="s">
        <v>409</v>
      </c>
      <c r="F639" s="63"/>
    </row>
    <row r="640" spans="1:7" x14ac:dyDescent="0.25">
      <c r="A640" s="61" t="s">
        <v>10</v>
      </c>
      <c r="B640" s="62" t="s">
        <v>308</v>
      </c>
      <c r="C640" s="80" t="s">
        <v>69</v>
      </c>
      <c r="D640" s="62" t="s">
        <v>374</v>
      </c>
      <c r="E640" s="62" t="s">
        <v>426</v>
      </c>
      <c r="F640" s="63"/>
    </row>
    <row r="641" spans="1:7" x14ac:dyDescent="0.25">
      <c r="A641" s="61" t="s">
        <v>10</v>
      </c>
      <c r="B641" s="62" t="s">
        <v>308</v>
      </c>
      <c r="C641" s="80" t="s">
        <v>69</v>
      </c>
      <c r="D641" s="62" t="s">
        <v>356</v>
      </c>
      <c r="E641" s="62" t="s">
        <v>765</v>
      </c>
      <c r="F641" s="63"/>
    </row>
    <row r="642" spans="1:7" x14ac:dyDescent="0.25">
      <c r="A642" s="61" t="s">
        <v>10</v>
      </c>
      <c r="B642" s="62" t="s">
        <v>308</v>
      </c>
      <c r="C642" s="80" t="s">
        <v>69</v>
      </c>
      <c r="D642" s="62" t="s">
        <v>398</v>
      </c>
      <c r="E642" s="62" t="s">
        <v>469</v>
      </c>
      <c r="F642" s="63"/>
    </row>
    <row r="643" spans="1:7" x14ac:dyDescent="0.25">
      <c r="A643" s="61" t="s">
        <v>10</v>
      </c>
      <c r="B643" s="62" t="s">
        <v>308</v>
      </c>
      <c r="C643" s="80" t="s">
        <v>69</v>
      </c>
      <c r="D643" s="62" t="s">
        <v>561</v>
      </c>
      <c r="E643" s="62" t="s">
        <v>471</v>
      </c>
      <c r="F643" s="63"/>
    </row>
    <row r="644" spans="1:7" x14ac:dyDescent="0.25">
      <c r="A644" s="61" t="s">
        <v>10</v>
      </c>
      <c r="B644" s="62" t="s">
        <v>308</v>
      </c>
      <c r="C644" s="80" t="s">
        <v>69</v>
      </c>
      <c r="D644" s="62" t="s">
        <v>359</v>
      </c>
      <c r="E644" s="62" t="s">
        <v>684</v>
      </c>
      <c r="F644" s="63"/>
    </row>
    <row r="645" spans="1:7" x14ac:dyDescent="0.25">
      <c r="A645" s="61" t="s">
        <v>10</v>
      </c>
      <c r="B645" s="62" t="s">
        <v>308</v>
      </c>
      <c r="C645" s="80" t="s">
        <v>69</v>
      </c>
      <c r="D645" s="62" t="s">
        <v>376</v>
      </c>
      <c r="E645" s="62" t="s">
        <v>623</v>
      </c>
      <c r="F645" s="63"/>
    </row>
    <row r="646" spans="1:7" x14ac:dyDescent="0.25">
      <c r="A646" s="61" t="s">
        <v>10</v>
      </c>
      <c r="B646" s="62" t="s">
        <v>308</v>
      </c>
      <c r="C646" s="80" t="s">
        <v>69</v>
      </c>
      <c r="D646" s="62" t="s">
        <v>401</v>
      </c>
      <c r="E646" s="62" t="s">
        <v>365</v>
      </c>
      <c r="F646" s="63"/>
    </row>
    <row r="647" spans="1:7" x14ac:dyDescent="0.25">
      <c r="A647" s="61" t="s">
        <v>10</v>
      </c>
      <c r="B647" s="62" t="s">
        <v>308</v>
      </c>
      <c r="C647" s="80" t="s">
        <v>69</v>
      </c>
      <c r="D647" s="62" t="s">
        <v>403</v>
      </c>
      <c r="E647" s="62"/>
      <c r="F647" s="63"/>
    </row>
    <row r="648" spans="1:7" ht="15.75" thickBot="1" x14ac:dyDescent="0.3">
      <c r="A648" s="64" t="s">
        <v>10</v>
      </c>
      <c r="B648" s="65" t="s">
        <v>308</v>
      </c>
      <c r="C648" s="81" t="s">
        <v>69</v>
      </c>
      <c r="D648" s="65" t="s">
        <v>424</v>
      </c>
      <c r="E648" s="65"/>
      <c r="F648" s="67"/>
    </row>
    <row r="649" spans="1:7" x14ac:dyDescent="0.25">
      <c r="A649" s="56" t="s">
        <v>10</v>
      </c>
      <c r="B649" s="57" t="s">
        <v>309</v>
      </c>
      <c r="C649" s="79" t="s">
        <v>70</v>
      </c>
      <c r="D649" s="57" t="s">
        <v>369</v>
      </c>
      <c r="E649" s="57" t="s">
        <v>339</v>
      </c>
      <c r="F649" s="69" t="s">
        <v>433</v>
      </c>
      <c r="G649">
        <f>COUNTA(C649:C660)</f>
        <v>12</v>
      </c>
    </row>
    <row r="650" spans="1:7" x14ac:dyDescent="0.25">
      <c r="A650" s="61" t="s">
        <v>10</v>
      </c>
      <c r="B650" s="62" t="s">
        <v>309</v>
      </c>
      <c r="C650" s="80" t="s">
        <v>70</v>
      </c>
      <c r="D650" s="62" t="s">
        <v>694</v>
      </c>
      <c r="E650" s="62" t="s">
        <v>768</v>
      </c>
      <c r="F650" s="63" t="s">
        <v>394</v>
      </c>
    </row>
    <row r="651" spans="1:7" x14ac:dyDescent="0.25">
      <c r="A651" s="61" t="s">
        <v>10</v>
      </c>
      <c r="B651" s="62" t="s">
        <v>309</v>
      </c>
      <c r="C651" s="80" t="s">
        <v>70</v>
      </c>
      <c r="D651" s="62" t="s">
        <v>572</v>
      </c>
      <c r="E651" s="62" t="s">
        <v>690</v>
      </c>
      <c r="F651" s="63" t="s">
        <v>694</v>
      </c>
    </row>
    <row r="652" spans="1:7" x14ac:dyDescent="0.25">
      <c r="A652" s="61" t="s">
        <v>10</v>
      </c>
      <c r="B652" s="62" t="s">
        <v>309</v>
      </c>
      <c r="C652" s="80" t="s">
        <v>70</v>
      </c>
      <c r="D652" s="62" t="s">
        <v>601</v>
      </c>
      <c r="E652" s="62" t="s">
        <v>349</v>
      </c>
      <c r="F652" s="63" t="s">
        <v>601</v>
      </c>
    </row>
    <row r="653" spans="1:7" x14ac:dyDescent="0.25">
      <c r="A653" s="61" t="s">
        <v>10</v>
      </c>
      <c r="B653" s="62" t="s">
        <v>309</v>
      </c>
      <c r="C653" s="80" t="s">
        <v>70</v>
      </c>
      <c r="D653" s="62" t="s">
        <v>417</v>
      </c>
      <c r="E653" s="62" t="s">
        <v>345</v>
      </c>
      <c r="F653" s="63" t="s">
        <v>330</v>
      </c>
    </row>
    <row r="654" spans="1:7" x14ac:dyDescent="0.25">
      <c r="A654" s="61" t="s">
        <v>10</v>
      </c>
      <c r="B654" s="62" t="s">
        <v>309</v>
      </c>
      <c r="C654" s="80" t="s">
        <v>70</v>
      </c>
      <c r="D654" s="62" t="s">
        <v>355</v>
      </c>
      <c r="E654" s="62" t="s">
        <v>678</v>
      </c>
      <c r="F654" s="63" t="s">
        <v>356</v>
      </c>
    </row>
    <row r="655" spans="1:7" x14ac:dyDescent="0.25">
      <c r="A655" s="61" t="s">
        <v>10</v>
      </c>
      <c r="B655" s="62" t="s">
        <v>309</v>
      </c>
      <c r="C655" s="80" t="s">
        <v>70</v>
      </c>
      <c r="D655" s="62" t="s">
        <v>356</v>
      </c>
      <c r="E655" s="62" t="s">
        <v>646</v>
      </c>
      <c r="F655" s="63" t="s">
        <v>398</v>
      </c>
    </row>
    <row r="656" spans="1:7" x14ac:dyDescent="0.25">
      <c r="A656" s="61" t="s">
        <v>10</v>
      </c>
      <c r="B656" s="62" t="s">
        <v>309</v>
      </c>
      <c r="C656" s="80" t="s">
        <v>70</v>
      </c>
      <c r="D656" s="62" t="s">
        <v>398</v>
      </c>
      <c r="E656" s="62" t="s">
        <v>473</v>
      </c>
      <c r="F656" s="63" t="s">
        <v>368</v>
      </c>
    </row>
    <row r="657" spans="1:7" x14ac:dyDescent="0.25">
      <c r="A657" s="61" t="s">
        <v>10</v>
      </c>
      <c r="B657" s="62" t="s">
        <v>309</v>
      </c>
      <c r="C657" s="80" t="s">
        <v>70</v>
      </c>
      <c r="D657" s="62" t="s">
        <v>368</v>
      </c>
      <c r="E657" s="62" t="s">
        <v>390</v>
      </c>
      <c r="F657" s="63" t="s">
        <v>376</v>
      </c>
    </row>
    <row r="658" spans="1:7" x14ac:dyDescent="0.25">
      <c r="A658" s="61" t="s">
        <v>10</v>
      </c>
      <c r="B658" s="62" t="s">
        <v>309</v>
      </c>
      <c r="C658" s="80" t="s">
        <v>70</v>
      </c>
      <c r="D658" s="62" t="s">
        <v>376</v>
      </c>
      <c r="E658" s="62" t="s">
        <v>769</v>
      </c>
      <c r="F658" s="63"/>
    </row>
    <row r="659" spans="1:7" x14ac:dyDescent="0.25">
      <c r="A659" s="61" t="s">
        <v>10</v>
      </c>
      <c r="B659" s="62" t="s">
        <v>309</v>
      </c>
      <c r="C659" s="80" t="s">
        <v>70</v>
      </c>
      <c r="D659" s="62" t="s">
        <v>352</v>
      </c>
      <c r="E659" s="62" t="s">
        <v>429</v>
      </c>
      <c r="F659" s="63"/>
    </row>
    <row r="660" spans="1:7" ht="15.75" thickBot="1" x14ac:dyDescent="0.3">
      <c r="A660" s="64" t="s">
        <v>10</v>
      </c>
      <c r="B660" s="65" t="s">
        <v>309</v>
      </c>
      <c r="C660" s="81" t="s">
        <v>70</v>
      </c>
      <c r="D660" s="65" t="s">
        <v>353</v>
      </c>
      <c r="E660" s="65"/>
      <c r="F660" s="67"/>
    </row>
    <row r="661" spans="1:7" x14ac:dyDescent="0.25">
      <c r="A661" s="56" t="s">
        <v>10</v>
      </c>
      <c r="B661" s="57" t="s">
        <v>310</v>
      </c>
      <c r="C661" s="79" t="s">
        <v>71</v>
      </c>
      <c r="D661" s="57" t="s">
        <v>369</v>
      </c>
      <c r="E661" s="57" t="s">
        <v>508</v>
      </c>
      <c r="F661" s="69" t="s">
        <v>509</v>
      </c>
      <c r="G661">
        <f>COUNTA(C661:C679)</f>
        <v>19</v>
      </c>
    </row>
    <row r="662" spans="1:7" x14ac:dyDescent="0.25">
      <c r="A662" s="61" t="s">
        <v>10</v>
      </c>
      <c r="B662" s="62" t="s">
        <v>310</v>
      </c>
      <c r="C662" s="80" t="s">
        <v>71</v>
      </c>
      <c r="D662" s="62" t="s">
        <v>587</v>
      </c>
      <c r="E662" s="62" t="s">
        <v>406</v>
      </c>
      <c r="F662" s="63" t="s">
        <v>413</v>
      </c>
    </row>
    <row r="663" spans="1:7" x14ac:dyDescent="0.25">
      <c r="A663" s="61" t="s">
        <v>10</v>
      </c>
      <c r="B663" s="62" t="s">
        <v>310</v>
      </c>
      <c r="C663" s="80" t="s">
        <v>71</v>
      </c>
      <c r="D663" s="62" t="s">
        <v>694</v>
      </c>
      <c r="E663" s="62" t="s">
        <v>409</v>
      </c>
      <c r="F663" s="63" t="s">
        <v>415</v>
      </c>
    </row>
    <row r="664" spans="1:7" x14ac:dyDescent="0.25">
      <c r="A664" s="61" t="s">
        <v>10</v>
      </c>
      <c r="B664" s="62" t="s">
        <v>310</v>
      </c>
      <c r="C664" s="80" t="s">
        <v>71</v>
      </c>
      <c r="D664" s="62" t="s">
        <v>601</v>
      </c>
      <c r="E664" s="62" t="s">
        <v>697</v>
      </c>
      <c r="F664" s="63" t="s">
        <v>587</v>
      </c>
    </row>
    <row r="665" spans="1:7" x14ac:dyDescent="0.25">
      <c r="A665" s="61" t="s">
        <v>10</v>
      </c>
      <c r="B665" s="62" t="s">
        <v>310</v>
      </c>
      <c r="C665" s="80" t="s">
        <v>71</v>
      </c>
      <c r="D665" s="62" t="s">
        <v>355</v>
      </c>
      <c r="E665" s="62" t="s">
        <v>501</v>
      </c>
      <c r="F665" s="63" t="s">
        <v>694</v>
      </c>
    </row>
    <row r="666" spans="1:7" x14ac:dyDescent="0.25">
      <c r="A666" s="61" t="s">
        <v>10</v>
      </c>
      <c r="B666" s="62" t="s">
        <v>310</v>
      </c>
      <c r="C666" s="80" t="s">
        <v>71</v>
      </c>
      <c r="D666" s="62" t="s">
        <v>398</v>
      </c>
      <c r="E666" s="62" t="s">
        <v>432</v>
      </c>
      <c r="F666" s="63" t="s">
        <v>601</v>
      </c>
    </row>
    <row r="667" spans="1:7" x14ac:dyDescent="0.25">
      <c r="A667" s="61" t="s">
        <v>10</v>
      </c>
      <c r="B667" s="62" t="s">
        <v>310</v>
      </c>
      <c r="C667" s="80" t="s">
        <v>71</v>
      </c>
      <c r="D667" s="62" t="s">
        <v>368</v>
      </c>
      <c r="E667" s="62" t="s">
        <v>427</v>
      </c>
      <c r="F667" s="63" t="s">
        <v>329</v>
      </c>
    </row>
    <row r="668" spans="1:7" x14ac:dyDescent="0.25">
      <c r="A668" s="61" t="s">
        <v>10</v>
      </c>
      <c r="B668" s="62" t="s">
        <v>310</v>
      </c>
      <c r="C668" s="80" t="s">
        <v>71</v>
      </c>
      <c r="D668" s="62" t="s">
        <v>440</v>
      </c>
      <c r="E668" s="62" t="s">
        <v>770</v>
      </c>
      <c r="F668" s="63" t="s">
        <v>398</v>
      </c>
    </row>
    <row r="669" spans="1:7" x14ac:dyDescent="0.25">
      <c r="A669" s="61" t="s">
        <v>10</v>
      </c>
      <c r="B669" s="62" t="s">
        <v>310</v>
      </c>
      <c r="C669" s="80" t="s">
        <v>71</v>
      </c>
      <c r="D669" s="62" t="s">
        <v>359</v>
      </c>
      <c r="E669" s="62" t="s">
        <v>684</v>
      </c>
      <c r="F669" s="63" t="s">
        <v>368</v>
      </c>
    </row>
    <row r="670" spans="1:7" x14ac:dyDescent="0.25">
      <c r="A670" s="61" t="s">
        <v>10</v>
      </c>
      <c r="B670" s="62" t="s">
        <v>310</v>
      </c>
      <c r="C670" s="80" t="s">
        <v>71</v>
      </c>
      <c r="D670" s="62" t="s">
        <v>376</v>
      </c>
      <c r="E670" s="62" t="s">
        <v>771</v>
      </c>
      <c r="F670" s="63" t="s">
        <v>359</v>
      </c>
    </row>
    <row r="671" spans="1:7" x14ac:dyDescent="0.25">
      <c r="A671" s="61" t="s">
        <v>10</v>
      </c>
      <c r="B671" s="62" t="s">
        <v>310</v>
      </c>
      <c r="C671" s="80" t="s">
        <v>71</v>
      </c>
      <c r="D671" s="62" t="s">
        <v>507</v>
      </c>
      <c r="E671" s="62" t="s">
        <v>690</v>
      </c>
      <c r="F671" s="63" t="s">
        <v>376</v>
      </c>
    </row>
    <row r="672" spans="1:7" x14ac:dyDescent="0.25">
      <c r="A672" s="61" t="s">
        <v>10</v>
      </c>
      <c r="B672" s="62" t="s">
        <v>310</v>
      </c>
      <c r="C672" s="80" t="s">
        <v>71</v>
      </c>
      <c r="D672" s="62" t="s">
        <v>363</v>
      </c>
      <c r="E672" s="62" t="s">
        <v>692</v>
      </c>
      <c r="F672" s="63"/>
    </row>
    <row r="673" spans="1:6" x14ac:dyDescent="0.25">
      <c r="A673" s="61" t="s">
        <v>10</v>
      </c>
      <c r="B673" s="62" t="s">
        <v>310</v>
      </c>
      <c r="C673" s="80" t="s">
        <v>71</v>
      </c>
      <c r="D673" s="62" t="s">
        <v>362</v>
      </c>
      <c r="E673" s="62" t="s">
        <v>752</v>
      </c>
      <c r="F673" s="63"/>
    </row>
    <row r="674" spans="1:6" x14ac:dyDescent="0.25">
      <c r="A674" s="61" t="s">
        <v>10</v>
      </c>
      <c r="B674" s="62" t="s">
        <v>310</v>
      </c>
      <c r="C674" s="80" t="s">
        <v>71</v>
      </c>
      <c r="D674" s="62"/>
      <c r="E674" s="62" t="s">
        <v>388</v>
      </c>
      <c r="F674" s="63"/>
    </row>
    <row r="675" spans="1:6" x14ac:dyDescent="0.25">
      <c r="A675" s="61" t="s">
        <v>10</v>
      </c>
      <c r="B675" s="62" t="s">
        <v>310</v>
      </c>
      <c r="C675" s="80" t="s">
        <v>71</v>
      </c>
      <c r="D675" s="62"/>
      <c r="E675" s="62" t="s">
        <v>678</v>
      </c>
      <c r="F675" s="63"/>
    </row>
    <row r="676" spans="1:6" x14ac:dyDescent="0.25">
      <c r="A676" s="61" t="s">
        <v>10</v>
      </c>
      <c r="B676" s="62" t="s">
        <v>310</v>
      </c>
      <c r="C676" s="80" t="s">
        <v>71</v>
      </c>
      <c r="D676" s="62"/>
      <c r="E676" s="62" t="s">
        <v>389</v>
      </c>
      <c r="F676" s="63"/>
    </row>
    <row r="677" spans="1:6" x14ac:dyDescent="0.25">
      <c r="A677" s="61" t="s">
        <v>10</v>
      </c>
      <c r="B677" s="62" t="s">
        <v>310</v>
      </c>
      <c r="C677" s="80" t="s">
        <v>71</v>
      </c>
      <c r="D677" s="62"/>
      <c r="E677" s="62" t="s">
        <v>392</v>
      </c>
      <c r="F677" s="63"/>
    </row>
    <row r="678" spans="1:6" x14ac:dyDescent="0.25">
      <c r="A678" s="61" t="s">
        <v>10</v>
      </c>
      <c r="B678" s="62" t="s">
        <v>310</v>
      </c>
      <c r="C678" s="80" t="s">
        <v>71</v>
      </c>
      <c r="D678" s="62"/>
      <c r="E678" s="62" t="s">
        <v>390</v>
      </c>
      <c r="F678" s="63"/>
    </row>
    <row r="679" spans="1:6" ht="15.75" thickBot="1" x14ac:dyDescent="0.3">
      <c r="A679" s="64" t="s">
        <v>10</v>
      </c>
      <c r="B679" s="65" t="s">
        <v>310</v>
      </c>
      <c r="C679" s="81" t="s">
        <v>71</v>
      </c>
      <c r="D679" s="65"/>
      <c r="E679" s="65" t="s">
        <v>623</v>
      </c>
      <c r="F679" s="67"/>
    </row>
    <row r="680" spans="1:6" x14ac:dyDescent="0.25">
      <c r="D680" t="s">
        <v>361</v>
      </c>
    </row>
  </sheetData>
  <dataValidations disablePrompts="1" count="2">
    <dataValidation type="list" allowBlank="1" showInputMessage="1" showErrorMessage="1" sqref="B5:B679">
      <formula1>Grupos</formula1>
    </dataValidation>
    <dataValidation type="list" allowBlank="1" showInputMessage="1" showErrorMessage="1" sqref="A5:A679">
      <formula1>Areas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[1]Datos!#REF!</xm:f>
          </x14:formula1>
          <xm:sqref>D2</xm:sqref>
        </x14:dataValidation>
        <x14:dataValidation type="list" allowBlank="1" showInputMessage="1" showErrorMessage="1">
          <x14:formula1>
            <xm:f>[1]Datos!#REF!</xm:f>
          </x14:formula1>
          <xm:sqref>D1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1:AB32"/>
  <sheetViews>
    <sheetView showGridLines="0" showZeros="0" zoomScale="80" zoomScaleNormal="80" workbookViewId="0">
      <selection activeCell="D4" sqref="D4:I4"/>
    </sheetView>
  </sheetViews>
  <sheetFormatPr baseColWidth="10" defaultRowHeight="15" x14ac:dyDescent="0.25"/>
  <cols>
    <col min="4" max="4" width="11" customWidth="1"/>
    <col min="7" max="7" width="14.140625" customWidth="1"/>
    <col min="9" max="9" width="18.28515625" customWidth="1"/>
    <col min="27" max="27" width="11.42578125" customWidth="1"/>
  </cols>
  <sheetData>
    <row r="1" spans="2:28" ht="9" customHeight="1" thickBot="1" x14ac:dyDescent="0.3"/>
    <row r="2" spans="2:28" ht="26.25" customHeight="1" thickBot="1" x14ac:dyDescent="0.3">
      <c r="B2" s="161" t="s">
        <v>772</v>
      </c>
      <c r="C2" s="161"/>
      <c r="D2" s="165" t="s">
        <v>10</v>
      </c>
      <c r="E2" s="166"/>
      <c r="F2" s="166"/>
      <c r="G2" s="166"/>
      <c r="H2" s="166"/>
      <c r="I2" s="167"/>
      <c r="AA2" t="str">
        <f>VLOOKUP(D2,Datos!N2:Q28,3,FALSE)</f>
        <v>AREA13</v>
      </c>
    </row>
    <row r="3" spans="2:28" ht="24" customHeight="1" thickBot="1" x14ac:dyDescent="0.3">
      <c r="B3" s="161" t="s">
        <v>773</v>
      </c>
      <c r="C3" s="161"/>
      <c r="D3" s="165" t="s">
        <v>309</v>
      </c>
      <c r="E3" s="166"/>
      <c r="F3" s="166"/>
      <c r="G3" s="166"/>
      <c r="H3" s="166"/>
      <c r="I3" s="167"/>
      <c r="AA3" t="str">
        <f>VLOOKUP(D2&amp;D3,Datos!M2:Q31,5,FALSE)</f>
        <v>A13GE</v>
      </c>
    </row>
    <row r="4" spans="2:28" ht="22.5" customHeight="1" thickBot="1" x14ac:dyDescent="0.3">
      <c r="B4" s="161" t="s">
        <v>305</v>
      </c>
      <c r="C4" s="161"/>
      <c r="D4" s="162" t="s">
        <v>70</v>
      </c>
      <c r="E4" s="163"/>
      <c r="F4" s="163"/>
      <c r="G4" s="163"/>
      <c r="H4" s="163"/>
      <c r="I4" s="164"/>
      <c r="AA4">
        <f>MATCH(D4,Matriz!C5:C679,0)</f>
        <v>645</v>
      </c>
      <c r="AB4">
        <f>INDEX(Matriz!G5:G679,E_HT_S!AA4)</f>
        <v>12</v>
      </c>
    </row>
    <row r="5" spans="2:28" ht="12.75" customHeight="1" thickBot="1" x14ac:dyDescent="0.3">
      <c r="B5" s="89"/>
      <c r="C5" s="89"/>
      <c r="D5" s="106"/>
      <c r="E5" s="106"/>
      <c r="F5" s="106"/>
      <c r="G5" s="106"/>
    </row>
    <row r="6" spans="2:28" ht="22.5" customHeight="1" thickTop="1" x14ac:dyDescent="0.25">
      <c r="B6" s="107"/>
      <c r="C6" s="108"/>
      <c r="D6" s="109"/>
      <c r="E6" s="109"/>
      <c r="F6" s="110"/>
      <c r="G6" s="109"/>
      <c r="H6" s="111"/>
      <c r="I6" s="112"/>
      <c r="J6" s="111"/>
      <c r="K6" s="111"/>
      <c r="L6" s="111"/>
      <c r="M6" s="111"/>
      <c r="N6" s="111"/>
      <c r="O6" s="112"/>
    </row>
    <row r="7" spans="2:28" ht="22.5" customHeight="1" x14ac:dyDescent="0.25">
      <c r="B7" s="118"/>
      <c r="C7" s="122" t="s">
        <v>88</v>
      </c>
      <c r="D7" s="119"/>
      <c r="E7" s="119"/>
      <c r="F7" s="123" t="s">
        <v>817</v>
      </c>
      <c r="G7" s="120"/>
      <c r="H7" s="120"/>
      <c r="I7" s="121"/>
      <c r="J7" s="120"/>
      <c r="K7" s="120"/>
      <c r="L7" s="122" t="s">
        <v>89</v>
      </c>
      <c r="M7" s="113"/>
      <c r="N7" s="113"/>
      <c r="O7" s="114"/>
    </row>
    <row r="8" spans="2:28" ht="15.75" thickBot="1" x14ac:dyDescent="0.3">
      <c r="B8" s="115"/>
      <c r="C8" s="116"/>
      <c r="D8" s="116"/>
      <c r="E8" s="116"/>
      <c r="F8" s="115"/>
      <c r="G8" s="116"/>
      <c r="H8" s="116"/>
      <c r="I8" s="117"/>
      <c r="J8" s="116"/>
      <c r="K8" s="116"/>
      <c r="L8" s="116"/>
      <c r="M8" s="116"/>
      <c r="N8" s="116"/>
      <c r="O8" s="117"/>
    </row>
    <row r="9" spans="2:28" ht="15.75" thickTop="1" x14ac:dyDescent="0.25">
      <c r="B9" s="98" t="str">
        <f>INDEX(Matriz!$D$5:$D$679,E_HT_S!$AA$4)</f>
        <v>.1  Plan para la dirección del proyecto</v>
      </c>
      <c r="C9" s="99"/>
      <c r="D9" s="99"/>
      <c r="E9" s="99"/>
      <c r="F9" s="98" t="str">
        <f>INDEX(Matriz!$E$5:$E$679,E_HT_S!$AA$4)</f>
        <v>.1  Juicio de expertos</v>
      </c>
      <c r="G9" s="99"/>
      <c r="H9" s="99"/>
      <c r="I9" s="100"/>
      <c r="J9" s="99" t="str">
        <f>INDEX(Matriz!$F$5:$F$679,E_HT_S!$AA$4)</f>
        <v>.1  Solicitudes de cambio</v>
      </c>
      <c r="K9" s="99"/>
      <c r="L9" s="99"/>
      <c r="M9" s="99"/>
      <c r="N9" s="99"/>
      <c r="O9" s="100"/>
    </row>
    <row r="10" spans="2:28" x14ac:dyDescent="0.25">
      <c r="B10" s="101" t="str">
        <f>INDEX(Matriz!$D$5:$D$679,E_HT_S!$AA$4+1)</f>
        <v xml:space="preserve">  •  Plan de gestión de las comunicaciones</v>
      </c>
      <c r="C10" s="87"/>
      <c r="D10" s="87"/>
      <c r="E10" s="87"/>
      <c r="F10" s="101" t="str">
        <f>INDEX(Matriz!$E$5:$E$679,E_HT_S!$AA$4+1)</f>
        <v>.2  Habilidades de comunicación</v>
      </c>
      <c r="G10" s="87"/>
      <c r="H10" s="87"/>
      <c r="I10" s="102"/>
      <c r="J10" s="87" t="str">
        <f>INDEX(Matriz!$F$5:$F$679,E_HT_S!$AA$4+1)</f>
        <v>.2  Actualizaciones al plan para la dirección del proyecto</v>
      </c>
      <c r="K10" s="87"/>
      <c r="L10" s="87"/>
      <c r="M10" s="87"/>
      <c r="N10" s="87"/>
      <c r="O10" s="102"/>
    </row>
    <row r="11" spans="2:28" x14ac:dyDescent="0.25">
      <c r="B11" s="101" t="str">
        <f>INDEX(Matriz!$D$5:$D$679,E_HT_S!$AA$4+2)</f>
        <v xml:space="preserve">  •  Plan de gestión de los riesgos</v>
      </c>
      <c r="C11" s="87"/>
      <c r="D11" s="87"/>
      <c r="E11" s="87"/>
      <c r="F11" s="101" t="str">
        <f>INDEX(Matriz!$E$5:$E$679,E_HT_S!$AA$4+2)</f>
        <v xml:space="preserve">  •  Retroalimentación</v>
      </c>
      <c r="G11" s="87"/>
      <c r="H11" s="87"/>
      <c r="I11" s="102"/>
      <c r="J11" s="87" t="str">
        <f>INDEX(Matriz!$F$5:$F$679,E_HT_S!$AA$4+2)</f>
        <v xml:space="preserve">  •  Plan de gestión de las comunicaciones</v>
      </c>
      <c r="K11" s="87"/>
      <c r="L11" s="87"/>
      <c r="M11" s="87"/>
      <c r="N11" s="87"/>
      <c r="O11" s="102"/>
    </row>
    <row r="12" spans="2:28" x14ac:dyDescent="0.25">
      <c r="B12" s="101" t="str">
        <f>INDEX(Matriz!$D$5:$D$679,E_HT_S!$AA$4+3)</f>
        <v xml:space="preserve">  •  Plan de involucramiento de los interesados</v>
      </c>
      <c r="C12" s="87"/>
      <c r="D12" s="87"/>
      <c r="E12" s="87"/>
      <c r="F12" s="101" t="str">
        <f>INDEX(Matriz!$E$5:$E$679,E_HT_S!$AA$4+3)</f>
        <v>.3  Habilidades interpersonales y de equipo</v>
      </c>
      <c r="G12" s="87"/>
      <c r="H12" s="87"/>
      <c r="I12" s="102"/>
      <c r="J12" s="87" t="str">
        <f>INDEX(Matriz!$F$5:$F$679,E_HT_S!$AA$4+3)</f>
        <v xml:space="preserve">  •  Plan de involucramiento de los interesados</v>
      </c>
      <c r="K12" s="87"/>
      <c r="L12" s="87"/>
      <c r="M12" s="87"/>
      <c r="N12" s="87"/>
      <c r="O12" s="102"/>
    </row>
    <row r="13" spans="2:28" x14ac:dyDescent="0.25">
      <c r="B13" s="101" t="str">
        <f>INDEX(Matriz!$D$5:$D$679,E_HT_S!$AA$4+4)</f>
        <v xml:space="preserve">  •  Plan de gestión de cambios</v>
      </c>
      <c r="C13" s="87"/>
      <c r="D13" s="87"/>
      <c r="E13" s="87"/>
      <c r="F13" s="101" t="str">
        <f>INDEX(Matriz!$E$5:$E$679,E_HT_S!$AA$4+4)</f>
        <v xml:space="preserve">  •  Gestión de conflictos</v>
      </c>
      <c r="G13" s="87"/>
      <c r="H13" s="87"/>
      <c r="I13" s="102"/>
      <c r="J13" s="87" t="str">
        <f>INDEX(Matriz!$F$5:$F$679,E_HT_S!$AA$4+4)</f>
        <v>.3 Actualizaciones a los documentos del proyecto</v>
      </c>
      <c r="K13" s="87"/>
      <c r="L13" s="87"/>
      <c r="M13" s="87"/>
      <c r="N13" s="87"/>
      <c r="O13" s="102"/>
    </row>
    <row r="14" spans="2:28" x14ac:dyDescent="0.25">
      <c r="B14" s="101" t="str">
        <f>INDEX(Matriz!$D$5:$D$679,E_HT_S!$AA$4+5)</f>
        <v>.2  Documentos del proyecto</v>
      </c>
      <c r="C14" s="87"/>
      <c r="D14" s="87"/>
      <c r="E14" s="87"/>
      <c r="F14" s="101" t="str">
        <f>INDEX(Matriz!$E$5:$E$679,E_HT_S!$AA$4+5)</f>
        <v xml:space="preserve">  •  Conciencia cultural</v>
      </c>
      <c r="G14" s="87"/>
      <c r="H14" s="87"/>
      <c r="I14" s="102"/>
      <c r="J14" s="87" t="str">
        <f>INDEX(Matriz!$F$5:$F$679,E_HT_S!$AA$4+5)</f>
        <v xml:space="preserve">  •  Registro de cambios</v>
      </c>
      <c r="K14" s="87"/>
      <c r="L14" s="87"/>
      <c r="M14" s="87"/>
      <c r="N14" s="87"/>
      <c r="O14" s="102"/>
    </row>
    <row r="15" spans="2:28" x14ac:dyDescent="0.25">
      <c r="B15" s="101" t="str">
        <f>INDEX(Matriz!$D$5:$D$679,E_HT_S!$AA$4+6)</f>
        <v xml:space="preserve">  •  Registro de cambios</v>
      </c>
      <c r="C15" s="87"/>
      <c r="D15" s="87"/>
      <c r="E15" s="87"/>
      <c r="F15" s="101" t="str">
        <f>INDEX(Matriz!$E$5:$E$679,E_HT_S!$AA$4+6)</f>
        <v xml:space="preserve">  •  Negociación</v>
      </c>
      <c r="G15" s="87"/>
      <c r="H15" s="87"/>
      <c r="I15" s="102"/>
      <c r="J15" s="87" t="str">
        <f>INDEX(Matriz!$F$5:$F$679,E_HT_S!$AA$4+6)</f>
        <v xml:space="preserve">  •  Registro de incidentes</v>
      </c>
      <c r="K15" s="87"/>
      <c r="L15" s="87"/>
      <c r="M15" s="87"/>
      <c r="N15" s="87"/>
      <c r="O15" s="102"/>
    </row>
    <row r="16" spans="2:28" x14ac:dyDescent="0.25">
      <c r="B16" s="101" t="str">
        <f>IF($AB$4&gt;7,INDEX(Matriz!$D$5:$D$679,E_HT_S!$AA$4+7),"")</f>
        <v xml:space="preserve">  •  Registro de incidentes</v>
      </c>
      <c r="C16" s="87"/>
      <c r="D16" s="87"/>
      <c r="E16" s="87"/>
      <c r="F16" s="101" t="str">
        <f>IF($AB$4&gt;7,INDEX(Matriz!$E$5:$E$679,E_HT_S!$AA$4+7),"")</f>
        <v xml:space="preserve">  •  Observación/conversación</v>
      </c>
      <c r="G16" s="87"/>
      <c r="H16" s="87"/>
      <c r="I16" s="102"/>
      <c r="J16" s="87" t="str">
        <f>IF($AB$4&gt;7,INDEX(Matriz!$F$5:$F$679,E_HT_S!$AA$4+7),"")</f>
        <v xml:space="preserve">  •  Registro de lecciones aprendidas</v>
      </c>
      <c r="K16" s="87"/>
      <c r="L16" s="87"/>
      <c r="M16" s="87"/>
      <c r="N16" s="87"/>
      <c r="O16" s="102"/>
    </row>
    <row r="17" spans="2:15" x14ac:dyDescent="0.25">
      <c r="B17" s="101" t="str">
        <f>IF($AB$4&gt;8,INDEX(Matriz!$D$5:$D$679,E_HT_S!$AA$4+8),"")</f>
        <v xml:space="preserve">  •  Registro de lecciones aprendidas</v>
      </c>
      <c r="C17" s="87"/>
      <c r="D17" s="87"/>
      <c r="E17" s="87"/>
      <c r="F17" s="101" t="str">
        <f>IF($AB$4&gt;8,INDEX(Matriz!$E$5:$E$679,E_HT_S!$AA$4+8),"")</f>
        <v xml:space="preserve">  •  Conciencia política</v>
      </c>
      <c r="G17" s="87"/>
      <c r="H17" s="87"/>
      <c r="I17" s="102"/>
      <c r="J17" s="87" t="str">
        <f>IF($AB$4&gt;8,INDEX(Matriz!$F$5:$F$679,E_HT_S!$AA$4+8),"")</f>
        <v xml:space="preserve">  •  Registro de interesados</v>
      </c>
      <c r="K17" s="87"/>
      <c r="L17" s="87"/>
      <c r="M17" s="87"/>
      <c r="N17" s="87"/>
      <c r="O17" s="102"/>
    </row>
    <row r="18" spans="2:15" x14ac:dyDescent="0.25">
      <c r="B18" s="101" t="str">
        <f>IF($AB$4&gt;9,INDEX(Matriz!$D$5:$D$679,E_HT_S!$AA$4+9),"")</f>
        <v xml:space="preserve">  •  Registro de interesados</v>
      </c>
      <c r="C18" s="87"/>
      <c r="D18" s="87"/>
      <c r="E18" s="87"/>
      <c r="F18" s="101" t="str">
        <f>IF($AB$4&gt;9,INDEX(Matriz!$E$5:$E$679,E_HT_S!$AA$4+9),"")</f>
        <v>.4  Reglas básicas</v>
      </c>
      <c r="G18" s="87"/>
      <c r="H18" s="87"/>
      <c r="I18" s="102"/>
      <c r="J18" s="87">
        <f>IF($AB$4&gt;9,INDEX(Matriz!$F$5:$F$679,E_HT_S!$AA$4+9),"")</f>
        <v>0</v>
      </c>
      <c r="K18" s="87"/>
      <c r="L18" s="87"/>
      <c r="M18" s="87"/>
      <c r="N18" s="87"/>
      <c r="O18" s="102"/>
    </row>
    <row r="19" spans="2:15" x14ac:dyDescent="0.25">
      <c r="B19" s="101" t="str">
        <f>IF($AB$4&gt;10,INDEX(Matriz!$D$5:$D$679,E_HT_S!$AA$4+10),"")</f>
        <v>.3  Factores ambientales de la empresa</v>
      </c>
      <c r="C19" s="87"/>
      <c r="D19" s="87"/>
      <c r="E19" s="87"/>
      <c r="F19" s="101" t="str">
        <f>IF($AB$4&gt;10,INDEX(Matriz!$E$5:$E$679,E_HT_S!$AA$4+10),"")</f>
        <v>.5  Reuniones</v>
      </c>
      <c r="G19" s="87"/>
      <c r="H19" s="87"/>
      <c r="I19" s="102"/>
      <c r="J19" s="87">
        <f>IF($AB$4&gt;10,INDEX(Matriz!$F$5:$F$679,E_HT_S!$AA$4+10),"")</f>
        <v>0</v>
      </c>
      <c r="K19" s="87"/>
      <c r="L19" s="87"/>
      <c r="M19" s="87"/>
      <c r="N19" s="87"/>
      <c r="O19" s="102"/>
    </row>
    <row r="20" spans="2:15" x14ac:dyDescent="0.25">
      <c r="B20" s="101" t="str">
        <f>IF($AB$4&gt;11,INDEX(Matriz!$D$5:$D$679,E_HT_S!$AA$4+11),"")</f>
        <v>.4  Activos de los procesos de la organización</v>
      </c>
      <c r="C20" s="87"/>
      <c r="D20" s="87"/>
      <c r="E20" s="87"/>
      <c r="F20" s="101">
        <f>IF($AB$4&gt;11,INDEX(Matriz!$E$5:$E$679,E_HT_S!$AA$4+11),"")</f>
        <v>0</v>
      </c>
      <c r="G20" s="87"/>
      <c r="H20" s="87"/>
      <c r="I20" s="102"/>
      <c r="J20" s="87">
        <f>IF($AB$4&gt;11,INDEX(Matriz!$F$5:$F$679,E_HT_S!$AA$4+11),"")</f>
        <v>0</v>
      </c>
      <c r="K20" s="87"/>
      <c r="L20" s="87"/>
      <c r="M20" s="87"/>
      <c r="N20" s="87"/>
      <c r="O20" s="102"/>
    </row>
    <row r="21" spans="2:15" x14ac:dyDescent="0.25">
      <c r="B21" s="101" t="str">
        <f>IF($AB$4&gt;12,INDEX(Matriz!$D$5:$D$679,E_HT_S!$AA$4+12),"")</f>
        <v/>
      </c>
      <c r="C21" s="87"/>
      <c r="D21" s="87"/>
      <c r="E21" s="87"/>
      <c r="F21" s="101" t="str">
        <f>IF($AB$4&gt;12,INDEX(Matriz!$E$5:$E$679,E_HT_S!$AA$4+12),"")</f>
        <v/>
      </c>
      <c r="G21" s="87"/>
      <c r="H21" s="87"/>
      <c r="I21" s="102"/>
      <c r="J21" s="87" t="str">
        <f>IF($AB$4&gt;12,INDEX(Matriz!$F$5:$F$679,E_HT_S!$AA$4+12),"")</f>
        <v/>
      </c>
      <c r="K21" s="87"/>
      <c r="L21" s="87"/>
      <c r="M21" s="87"/>
      <c r="N21" s="87"/>
      <c r="O21" s="102"/>
    </row>
    <row r="22" spans="2:15" x14ac:dyDescent="0.25">
      <c r="B22" s="101" t="str">
        <f>IF($AB$4&gt;13,INDEX(Matriz!$D$5:$D$679,E_HT_S!$AA$4+13),"")</f>
        <v/>
      </c>
      <c r="C22" s="87"/>
      <c r="D22" s="87"/>
      <c r="E22" s="87"/>
      <c r="F22" s="101" t="str">
        <f>IF($AB$4&gt;13,INDEX(Matriz!$E$5:$E$679,E_HT_S!$AA$4+13),"")</f>
        <v/>
      </c>
      <c r="G22" s="87"/>
      <c r="H22" s="87"/>
      <c r="I22" s="102"/>
      <c r="J22" s="87" t="str">
        <f>IF($AB$4&gt;13,INDEX(Matriz!$F$5:$F$679,E_HT_S!$AA$4+13),"")</f>
        <v/>
      </c>
      <c r="K22" s="87"/>
      <c r="L22" s="87"/>
      <c r="M22" s="87"/>
      <c r="N22" s="87"/>
      <c r="O22" s="102"/>
    </row>
    <row r="23" spans="2:15" x14ac:dyDescent="0.25">
      <c r="B23" s="101" t="str">
        <f>IF($AB$4&gt;14,INDEX(Matriz!$D$5:$D$679,E_HT_S!$AA$4+14),"")</f>
        <v/>
      </c>
      <c r="C23" s="87"/>
      <c r="D23" s="87"/>
      <c r="E23" s="87"/>
      <c r="F23" s="101" t="str">
        <f>IF($AB$4&gt;14,INDEX(Matriz!$E$5:$E$679,E_HT_S!$AA$4+14),"")</f>
        <v/>
      </c>
      <c r="G23" s="87"/>
      <c r="H23" s="87"/>
      <c r="I23" s="102"/>
      <c r="J23" s="87" t="str">
        <f>IF($AB$4&gt;14,INDEX(Matriz!$F$5:$F$679,E_HT_S!$AA$4+14),"")</f>
        <v/>
      </c>
      <c r="K23" s="87"/>
      <c r="L23" s="87"/>
      <c r="M23" s="87"/>
      <c r="N23" s="87"/>
      <c r="O23" s="102"/>
    </row>
    <row r="24" spans="2:15" x14ac:dyDescent="0.25">
      <c r="B24" s="101" t="str">
        <f>IF($AB$4&gt;15,INDEX(Matriz!$D$5:$D$679,E_HT_S!$AA$4+15),"")</f>
        <v/>
      </c>
      <c r="C24" s="87"/>
      <c r="D24" s="87"/>
      <c r="E24" s="87"/>
      <c r="F24" s="101" t="str">
        <f>IF($AB$4&gt;15,INDEX(Matriz!$E$5:$E$679,E_HT_S!$AA$4+15),"")</f>
        <v/>
      </c>
      <c r="G24" s="87"/>
      <c r="H24" s="87"/>
      <c r="I24" s="102"/>
      <c r="J24" s="87" t="str">
        <f>IF($AB$4&gt;15,INDEX(Matriz!$F$5:$F$679,E_HT_S!$AA$4+15),"")</f>
        <v/>
      </c>
      <c r="K24" s="87"/>
      <c r="L24" s="87"/>
      <c r="M24" s="87"/>
      <c r="N24" s="87"/>
      <c r="O24" s="102"/>
    </row>
    <row r="25" spans="2:15" x14ac:dyDescent="0.25">
      <c r="B25" s="101" t="str">
        <f>IF($AB$4&gt;16,INDEX(Matriz!$D$5:$D$679,E_HT_S!$AA$4+16),"")</f>
        <v/>
      </c>
      <c r="C25" s="87"/>
      <c r="D25" s="87"/>
      <c r="E25" s="87"/>
      <c r="F25" s="101" t="str">
        <f>IF($AB$4&gt;16,INDEX(Matriz!$E$5:$E$679,E_HT_S!$AA$4+16),"")</f>
        <v/>
      </c>
      <c r="G25" s="87"/>
      <c r="H25" s="87"/>
      <c r="I25" s="102"/>
      <c r="J25" s="87" t="str">
        <f>IF($AB$4&gt;16,INDEX(Matriz!$F$5:$F$679,E_HT_S!$AA$4+16),"")</f>
        <v/>
      </c>
      <c r="K25" s="87"/>
      <c r="L25" s="87"/>
      <c r="M25" s="87"/>
      <c r="N25" s="87"/>
      <c r="O25" s="102"/>
    </row>
    <row r="26" spans="2:15" x14ac:dyDescent="0.25">
      <c r="B26" s="101" t="str">
        <f>IF($AB$4&gt;17,INDEX(Matriz!$D$5:$D$679,E_HT_S!$AA$4+17),"")</f>
        <v/>
      </c>
      <c r="C26" s="87"/>
      <c r="D26" s="87"/>
      <c r="E26" s="87"/>
      <c r="F26" s="101" t="str">
        <f>IF($AB$4&gt;17,INDEX(Matriz!$E$5:$E$679,E_HT_S!$AA$4+17),"")</f>
        <v/>
      </c>
      <c r="G26" s="87"/>
      <c r="H26" s="87"/>
      <c r="I26" s="102"/>
      <c r="J26" s="87" t="str">
        <f>IF($AB$4&gt;17,INDEX(Matriz!$F$5:$F$679,E_HT_S!$AA$4+17),"")</f>
        <v/>
      </c>
      <c r="K26" s="87"/>
      <c r="L26" s="87"/>
      <c r="M26" s="87"/>
      <c r="N26" s="87"/>
      <c r="O26" s="102"/>
    </row>
    <row r="27" spans="2:15" x14ac:dyDescent="0.25">
      <c r="B27" s="101" t="str">
        <f>IF($AB$4&gt;18,INDEX(Matriz!$D$5:$D$679,E_HT_S!$AA$4+18),"")</f>
        <v/>
      </c>
      <c r="C27" s="87"/>
      <c r="D27" s="87"/>
      <c r="E27" s="87"/>
      <c r="F27" s="101" t="str">
        <f>IF($AB$4&gt;18,INDEX(Matriz!$E$5:$E$679,E_HT_S!$AA$4+18),"")</f>
        <v/>
      </c>
      <c r="G27" s="87"/>
      <c r="H27" s="87"/>
      <c r="I27" s="102"/>
      <c r="J27" s="87" t="str">
        <f>IF($AB$4&gt;18,INDEX(Matriz!$F$5:$F$679,E_HT_S!$AA$4+18),"")</f>
        <v/>
      </c>
      <c r="K27" s="87"/>
      <c r="L27" s="87"/>
      <c r="M27" s="87"/>
      <c r="N27" s="87"/>
      <c r="O27" s="102"/>
    </row>
    <row r="28" spans="2:15" x14ac:dyDescent="0.25">
      <c r="B28" s="101" t="str">
        <f>IF($AB$4&gt;19,INDEX(Matriz!$D$5:$D$679,E_HT_S!$AA$4+19),"")</f>
        <v/>
      </c>
      <c r="C28" s="87"/>
      <c r="D28" s="87"/>
      <c r="E28" s="87"/>
      <c r="F28" s="101" t="str">
        <f>IF($AB$4&gt;19,INDEX(Matriz!$E$5:$E$679,E_HT_S!$AA$4+19),"")</f>
        <v/>
      </c>
      <c r="G28" s="87"/>
      <c r="H28" s="87"/>
      <c r="I28" s="102"/>
      <c r="J28" s="87" t="str">
        <f>IF($AB$4&gt;19,INDEX(Matriz!$F$5:$F$679,E_HT_S!$AA$4+19),"")</f>
        <v/>
      </c>
      <c r="K28" s="87"/>
      <c r="L28" s="87"/>
      <c r="M28" s="87"/>
      <c r="N28" s="87"/>
      <c r="O28" s="102"/>
    </row>
    <row r="29" spans="2:15" x14ac:dyDescent="0.25">
      <c r="B29" s="101" t="str">
        <f>IF($AB$4&gt;20,INDEX(Matriz!$D$5:$D$679,E_HT_S!$AA$4+20),"")</f>
        <v/>
      </c>
      <c r="C29" s="87"/>
      <c r="D29" s="87"/>
      <c r="E29" s="87"/>
      <c r="F29" s="101" t="str">
        <f>IF($AB$4&gt;20,INDEX(Matriz!$E$5:$E$679,E_HT_S!$AA$4+20),"")</f>
        <v/>
      </c>
      <c r="G29" s="87"/>
      <c r="H29" s="87"/>
      <c r="I29" s="102"/>
      <c r="J29" s="87" t="str">
        <f>IF($AB$4&gt;20,INDEX(Matriz!$F$5:$F$679,E_HT_S!$AA$4+20),"")</f>
        <v/>
      </c>
      <c r="K29" s="87"/>
      <c r="L29" s="87"/>
      <c r="M29" s="87"/>
      <c r="N29" s="87"/>
      <c r="O29" s="102"/>
    </row>
    <row r="30" spans="2:15" x14ac:dyDescent="0.25">
      <c r="B30" s="101" t="str">
        <f>IF($AB$4&gt;21,INDEX(Matriz!$D$5:$D$679,E_HT_S!$AA$4+21),"")</f>
        <v/>
      </c>
      <c r="C30" s="87"/>
      <c r="D30" s="87"/>
      <c r="E30" s="87"/>
      <c r="F30" s="101" t="str">
        <f>IF($AB$4&gt;21,INDEX(Matriz!$E$5:$E$679,E_HT_S!$AA$4+21),"")</f>
        <v/>
      </c>
      <c r="G30" s="87"/>
      <c r="H30" s="87"/>
      <c r="I30" s="102"/>
      <c r="J30" s="87" t="str">
        <f>IF($AB$4&gt;21,INDEX(Matriz!$F$5:$F$679,E_HT_S!$AA$4+21),"")</f>
        <v/>
      </c>
      <c r="K30" s="87"/>
      <c r="L30" s="87"/>
      <c r="M30" s="87"/>
      <c r="N30" s="87"/>
      <c r="O30" s="102"/>
    </row>
    <row r="31" spans="2:15" ht="15.75" thickBot="1" x14ac:dyDescent="0.3">
      <c r="B31" s="103" t="str">
        <f>IF($AB$4&gt;22,INDEX(Matriz!$D$5:$D$679,E_HT_S!$AA$4+22),"")</f>
        <v/>
      </c>
      <c r="C31" s="104"/>
      <c r="D31" s="104"/>
      <c r="E31" s="104"/>
      <c r="F31" s="103" t="str">
        <f>IF($AB$4&gt;22,INDEX(Matriz!$E$5:$E$679,E_HT_S!$AA$4+22),"")</f>
        <v/>
      </c>
      <c r="G31" s="104"/>
      <c r="H31" s="104"/>
      <c r="I31" s="105"/>
      <c r="J31" s="104" t="str">
        <f>IF($AB$4&gt;22,INDEX(Matriz!$F$5:$F$679,E_HT_S!$AA$4+22),"")</f>
        <v/>
      </c>
      <c r="K31" s="104"/>
      <c r="L31" s="104"/>
      <c r="M31" s="104"/>
      <c r="N31" s="104"/>
      <c r="O31" s="105"/>
    </row>
    <row r="32" spans="2:15" ht="15.75" thickTop="1" x14ac:dyDescent="0.25">
      <c r="B32" t="str">
        <f>IF($AB$4&gt;23,INDEX(Matriz!$D$5:$D$679,E_HT_S!$AA$4+23),"")</f>
        <v/>
      </c>
    </row>
  </sheetData>
  <mergeCells count="6">
    <mergeCell ref="B2:C2"/>
    <mergeCell ref="B3:C3"/>
    <mergeCell ref="B4:C4"/>
    <mergeCell ref="D4:I4"/>
    <mergeCell ref="D3:I3"/>
    <mergeCell ref="D2:I2"/>
  </mergeCells>
  <dataValidations count="3">
    <dataValidation type="list" allowBlank="1" showInputMessage="1" showErrorMessage="1" error="Elija el Área, de la Lista Desplegable" sqref="D2">
      <formula1>Areas</formula1>
    </dataValidation>
    <dataValidation type="list" allowBlank="1" showInputMessage="1" showErrorMessage="1" error="Elija el Grupo, de la Lista Desplegable" sqref="D3">
      <formula1>INDIRECT(AA2)</formula1>
    </dataValidation>
    <dataValidation type="list" allowBlank="1" showInputMessage="1" showErrorMessage="1" sqref="D4:D6 E5:G6">
      <formula1>INDIRECT($AA$3)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J39"/>
  <sheetViews>
    <sheetView showGridLines="0" showZeros="0" tabSelected="1" zoomScaleNormal="100" workbookViewId="0">
      <selection activeCell="D2" sqref="D2:G2"/>
    </sheetView>
  </sheetViews>
  <sheetFormatPr baseColWidth="10" defaultRowHeight="15" x14ac:dyDescent="0.25"/>
  <cols>
    <col min="6" max="6" width="11" customWidth="1"/>
    <col min="7" max="7" width="14.85546875" customWidth="1"/>
    <col min="9" max="9" width="11.42578125" hidden="1" customWidth="1"/>
    <col min="10" max="10" width="64.5703125" customWidth="1"/>
    <col min="20" max="20" width="11.42578125" customWidth="1"/>
  </cols>
  <sheetData>
    <row r="1" spans="2:10" ht="15.75" thickBot="1" x14ac:dyDescent="0.3"/>
    <row r="2" spans="2:10" ht="26.25" customHeight="1" thickBot="1" x14ac:dyDescent="0.3">
      <c r="B2" s="142" t="s">
        <v>907</v>
      </c>
      <c r="C2" s="142"/>
      <c r="D2" s="168" t="s">
        <v>853</v>
      </c>
      <c r="E2" s="169"/>
      <c r="F2" s="169"/>
      <c r="G2" s="170"/>
      <c r="J2" s="142" t="str">
        <f>"Procesos que la Utilizan        (" &amp; IF((VLOOKUP($D$2,Aux_01!B2:E361,4,FALSE) -VLOOKUP($D$2,Aux_01!B2:E361,3,FALSE))&gt;0,"Son ", "Solo ") &amp; VLOOKUP($D$2,Aux_01!B2:E361,4,FALSE) -VLOOKUP($D$2,Aux_01!B2:E361,3,FALSE) +1&amp; ")"</f>
        <v>Procesos que la Utilizan        (Son 7)</v>
      </c>
    </row>
    <row r="3" spans="2:10" x14ac:dyDescent="0.25">
      <c r="J3" s="143" t="str">
        <f>INDEX(Aux_01!C1:C361,VLOOKUP($D$2,Aux_01!B2:E361,3,FALSE))</f>
        <v>4.5 Monitorear y Controlar el Trabajo del Proyecto</v>
      </c>
    </row>
    <row r="4" spans="2:10" x14ac:dyDescent="0.25">
      <c r="I4">
        <v>1</v>
      </c>
      <c r="J4" s="144" t="str">
        <f>IF(VLOOKUP($D$2,Aux_01!$B$2:$E$361,3,FALSE)+I4&lt;=VLOOKUP($D$2,Aux_01!$B$2:$E$361,4,FALSE),INDEX(Aux_01!$C$1:$C$361,VLOOKUP($D$2,Aux_01!$B$2:$E$361,3,FALSE)+I4),"")</f>
        <v>4.7 Cerrar el Proyecto o Fase</v>
      </c>
    </row>
    <row r="5" spans="2:10" x14ac:dyDescent="0.25">
      <c r="I5">
        <f t="shared" ref="I5:I38" si="0">I4+1</f>
        <v>2</v>
      </c>
      <c r="J5" s="144" t="str">
        <f>IF(VLOOKUP($D$2,Aux_01!$B$2:$E$361,3,FALSE)+I5&lt;=VLOOKUP($D$2,Aux_01!$B$2:$E$361,4,FALSE),INDEX(Aux_01!$C$1:$C$361,VLOOKUP($D$2,Aux_01!$B$2:$E$361,3,FALSE)+I5),"")</f>
        <v>5.6 Controlar el Alcance</v>
      </c>
    </row>
    <row r="6" spans="2:10" x14ac:dyDescent="0.25">
      <c r="I6">
        <f t="shared" si="0"/>
        <v>3</v>
      </c>
      <c r="J6" s="144" t="str">
        <f>IF(VLOOKUP($D$2,Aux_01!$B$2:$E$361,3,FALSE)+I6&lt;=VLOOKUP($D$2,Aux_01!$B$2:$E$361,4,FALSE),INDEX(Aux_01!$C$1:$C$361,VLOOKUP($D$2,Aux_01!$B$2:$E$361,3,FALSE)+I6),"")</f>
        <v>6.6 Controlar el Cronograma</v>
      </c>
    </row>
    <row r="7" spans="2:10" x14ac:dyDescent="0.25">
      <c r="I7">
        <f t="shared" si="0"/>
        <v>4</v>
      </c>
      <c r="J7" s="144" t="str">
        <f>IF(VLOOKUP($D$2,Aux_01!$B$2:$E$361,3,FALSE)+I7&lt;=VLOOKUP($D$2,Aux_01!$B$2:$E$361,4,FALSE),INDEX(Aux_01!$C$1:$C$361,VLOOKUP($D$2,Aux_01!$B$2:$E$361,3,FALSE)+I7),"")</f>
        <v>7.4 Controlar los Costos</v>
      </c>
    </row>
    <row r="8" spans="2:10" x14ac:dyDescent="0.25">
      <c r="I8">
        <f t="shared" si="0"/>
        <v>5</v>
      </c>
      <c r="J8" s="144" t="str">
        <f>IF(VLOOKUP($D$2,Aux_01!$B$2:$E$361,3,FALSE)+I8&lt;=VLOOKUP($D$2,Aux_01!$B$2:$E$361,4,FALSE),INDEX(Aux_01!$C$1:$C$361,VLOOKUP($D$2,Aux_01!$B$2:$E$361,3,FALSE)+I8),"")</f>
        <v>9.6 Controlar los Recursos</v>
      </c>
    </row>
    <row r="9" spans="2:10" x14ac:dyDescent="0.25">
      <c r="I9">
        <f t="shared" si="0"/>
        <v>6</v>
      </c>
      <c r="J9" s="144" t="str">
        <f>IF(VLOOKUP($D$2,Aux_01!$B$2:$E$361,3,FALSE)+I9&lt;=VLOOKUP($D$2,Aux_01!$B$2:$E$361,4,FALSE),INDEX(Aux_01!$C$1:$C$361,VLOOKUP($D$2,Aux_01!$B$2:$E$361,3,FALSE)+I9),"")</f>
        <v>12.3 Controlar las Adquisiciones</v>
      </c>
    </row>
    <row r="10" spans="2:10" x14ac:dyDescent="0.25">
      <c r="I10">
        <f t="shared" si="0"/>
        <v>7</v>
      </c>
      <c r="J10" s="144" t="str">
        <f>IF(VLOOKUP($D$2,Aux_01!$B$2:$E$361,3,FALSE)+I10&lt;=VLOOKUP($D$2,Aux_01!$B$2:$E$361,4,FALSE),INDEX(Aux_01!$C$1:$C$361,VLOOKUP($D$2,Aux_01!$B$2:$E$361,3,FALSE)+I10),"")</f>
        <v/>
      </c>
    </row>
    <row r="11" spans="2:10" x14ac:dyDescent="0.25">
      <c r="I11">
        <f t="shared" si="0"/>
        <v>8</v>
      </c>
      <c r="J11" s="144" t="str">
        <f>IF(VLOOKUP($D$2,Aux_01!$B$2:$E$361,3,FALSE)+I11&lt;=VLOOKUP($D$2,Aux_01!$B$2:$E$361,4,FALSE),INDEX(Aux_01!$C$1:$C$361,VLOOKUP($D$2,Aux_01!$B$2:$E$361,3,FALSE)+I11),"")</f>
        <v/>
      </c>
    </row>
    <row r="12" spans="2:10" x14ac:dyDescent="0.25">
      <c r="I12">
        <f t="shared" si="0"/>
        <v>9</v>
      </c>
      <c r="J12" s="144" t="str">
        <f>IF(VLOOKUP($D$2,Aux_01!$B$2:$E$361,3,FALSE)+I12&lt;=VLOOKUP($D$2,Aux_01!$B$2:$E$361,4,FALSE),INDEX(Aux_01!$C$1:$C$361,VLOOKUP($D$2,Aux_01!$B$2:$E$361,3,FALSE)+I12),"")</f>
        <v/>
      </c>
    </row>
    <row r="13" spans="2:10" x14ac:dyDescent="0.25">
      <c r="I13">
        <f t="shared" si="0"/>
        <v>10</v>
      </c>
      <c r="J13" s="144" t="str">
        <f>IF(VLOOKUP($D$2,Aux_01!$B$2:$E$361,3,FALSE)+I13&lt;=VLOOKUP($D$2,Aux_01!$B$2:$E$361,4,FALSE),INDEX(Aux_01!$C$1:$C$361,VLOOKUP($D$2,Aux_01!$B$2:$E$361,3,FALSE)+I13),"")</f>
        <v/>
      </c>
    </row>
    <row r="14" spans="2:10" x14ac:dyDescent="0.25">
      <c r="I14">
        <f t="shared" si="0"/>
        <v>11</v>
      </c>
      <c r="J14" s="144" t="str">
        <f>IF(VLOOKUP($D$2,Aux_01!$B$2:$E$361,3,FALSE)+I14&lt;=VLOOKUP($D$2,Aux_01!$B$2:$E$361,4,FALSE),INDEX(Aux_01!$C$1:$C$361,VLOOKUP($D$2,Aux_01!$B$2:$E$361,3,FALSE)+I14),"")</f>
        <v/>
      </c>
    </row>
    <row r="15" spans="2:10" x14ac:dyDescent="0.25">
      <c r="I15">
        <f t="shared" si="0"/>
        <v>12</v>
      </c>
      <c r="J15" s="144" t="str">
        <f>IF(VLOOKUP($D$2,Aux_01!$B$2:$E$361,3,FALSE)+I15&lt;=VLOOKUP($D$2,Aux_01!$B$2:$E$361,4,FALSE),INDEX(Aux_01!$C$1:$C$361,VLOOKUP($D$2,Aux_01!$B$2:$E$361,3,FALSE)+I15),"")</f>
        <v/>
      </c>
    </row>
    <row r="16" spans="2:10" x14ac:dyDescent="0.25">
      <c r="I16">
        <f t="shared" si="0"/>
        <v>13</v>
      </c>
      <c r="J16" s="144" t="str">
        <f>IF(VLOOKUP($D$2,Aux_01!$B$2:$E$361,3,FALSE)+I16&lt;=VLOOKUP($D$2,Aux_01!$B$2:$E$361,4,FALSE),INDEX(Aux_01!$C$1:$C$361,VLOOKUP($D$2,Aux_01!$B$2:$E$361,3,FALSE)+I16),"")</f>
        <v/>
      </c>
    </row>
    <row r="17" spans="9:10" x14ac:dyDescent="0.25">
      <c r="I17">
        <f t="shared" si="0"/>
        <v>14</v>
      </c>
      <c r="J17" s="144" t="str">
        <f>IF(VLOOKUP($D$2,Aux_01!$B$2:$E$361,3,FALSE)+I17&lt;=VLOOKUP($D$2,Aux_01!$B$2:$E$361,4,FALSE),INDEX(Aux_01!$C$1:$C$361,VLOOKUP($D$2,Aux_01!$B$2:$E$361,3,FALSE)+I17),"")</f>
        <v/>
      </c>
    </row>
    <row r="18" spans="9:10" x14ac:dyDescent="0.25">
      <c r="I18">
        <f t="shared" si="0"/>
        <v>15</v>
      </c>
      <c r="J18" s="144" t="str">
        <f>IF(VLOOKUP($D$2,Aux_01!$B$2:$E$361,3,FALSE)+I18&lt;=VLOOKUP($D$2,Aux_01!$B$2:$E$361,4,FALSE),INDEX(Aux_01!$C$1:$C$361,VLOOKUP($D$2,Aux_01!$B$2:$E$361,3,FALSE)+I18),"")</f>
        <v/>
      </c>
    </row>
    <row r="19" spans="9:10" x14ac:dyDescent="0.25">
      <c r="I19">
        <f t="shared" si="0"/>
        <v>16</v>
      </c>
      <c r="J19" s="144" t="str">
        <f>IF(VLOOKUP($D$2,Aux_01!$B$2:$E$361,3,FALSE)+I19&lt;=VLOOKUP($D$2,Aux_01!$B$2:$E$361,4,FALSE),INDEX(Aux_01!$C$1:$C$361,VLOOKUP($D$2,Aux_01!$B$2:$E$361,3,FALSE)+I19),"")</f>
        <v/>
      </c>
    </row>
    <row r="20" spans="9:10" x14ac:dyDescent="0.25">
      <c r="I20">
        <f t="shared" si="0"/>
        <v>17</v>
      </c>
      <c r="J20" s="144" t="str">
        <f>IF(VLOOKUP($D$2,Aux_01!$B$2:$E$361,3,FALSE)+I20&lt;=VLOOKUP($D$2,Aux_01!$B$2:$E$361,4,FALSE),INDEX(Aux_01!$C$1:$C$361,VLOOKUP($D$2,Aux_01!$B$2:$E$361,3,FALSE)+I20),"")</f>
        <v/>
      </c>
    </row>
    <row r="21" spans="9:10" x14ac:dyDescent="0.25">
      <c r="I21">
        <f t="shared" si="0"/>
        <v>18</v>
      </c>
      <c r="J21" s="144" t="str">
        <f>IF(VLOOKUP($D$2,Aux_01!$B$2:$E$361,3,FALSE)+I21&lt;=VLOOKUP($D$2,Aux_01!$B$2:$E$361,4,FALSE),INDEX(Aux_01!$C$1:$C$361,VLOOKUP($D$2,Aux_01!$B$2:$E$361,3,FALSE)+I21),"")</f>
        <v/>
      </c>
    </row>
    <row r="22" spans="9:10" x14ac:dyDescent="0.25">
      <c r="I22">
        <f t="shared" si="0"/>
        <v>19</v>
      </c>
      <c r="J22" s="144" t="str">
        <f>IF(VLOOKUP($D$2,Aux_01!$B$2:$E$361,3,FALSE)+I22&lt;=VLOOKUP($D$2,Aux_01!$B$2:$E$361,4,FALSE),INDEX(Aux_01!$C$1:$C$361,VLOOKUP($D$2,Aux_01!$B$2:$E$361,3,FALSE)+I22),"")</f>
        <v/>
      </c>
    </row>
    <row r="23" spans="9:10" x14ac:dyDescent="0.25">
      <c r="I23">
        <f t="shared" si="0"/>
        <v>20</v>
      </c>
      <c r="J23" s="144" t="str">
        <f>IF(VLOOKUP($D$2,Aux_01!$B$2:$E$361,3,FALSE)+I23&lt;=VLOOKUP($D$2,Aux_01!$B$2:$E$361,4,FALSE),INDEX(Aux_01!$C$1:$C$361,VLOOKUP($D$2,Aux_01!$B$2:$E$361,3,FALSE)+I23),"")</f>
        <v/>
      </c>
    </row>
    <row r="24" spans="9:10" x14ac:dyDescent="0.25">
      <c r="I24">
        <f t="shared" si="0"/>
        <v>21</v>
      </c>
      <c r="J24" s="144" t="str">
        <f>IF(VLOOKUP($D$2,Aux_01!$B$2:$E$361,3,FALSE)+I24&lt;=VLOOKUP($D$2,Aux_01!$B$2:$E$361,4,FALSE),INDEX(Aux_01!$C$1:$C$361,VLOOKUP($D$2,Aux_01!$B$2:$E$361,3,FALSE)+I24),"")</f>
        <v/>
      </c>
    </row>
    <row r="25" spans="9:10" x14ac:dyDescent="0.25">
      <c r="I25">
        <f t="shared" si="0"/>
        <v>22</v>
      </c>
      <c r="J25" s="144" t="str">
        <f>IF(VLOOKUP($D$2,Aux_01!$B$2:$E$361,3,FALSE)+I25&lt;=VLOOKUP($D$2,Aux_01!$B$2:$E$361,4,FALSE),INDEX(Aux_01!$C$1:$C$361,VLOOKUP($D$2,Aux_01!$B$2:$E$361,3,FALSE)+I25),"")</f>
        <v/>
      </c>
    </row>
    <row r="26" spans="9:10" x14ac:dyDescent="0.25">
      <c r="I26">
        <f t="shared" si="0"/>
        <v>23</v>
      </c>
      <c r="J26" s="144" t="str">
        <f>IF(VLOOKUP($D$2,Aux_01!$B$2:$E$361,3,FALSE)+I26&lt;=VLOOKUP($D$2,Aux_01!$B$2:$E$361,4,FALSE),INDEX(Aux_01!$C$1:$C$361,VLOOKUP($D$2,Aux_01!$B$2:$E$361,3,FALSE)+I26),"")</f>
        <v/>
      </c>
    </row>
    <row r="27" spans="9:10" x14ac:dyDescent="0.25">
      <c r="I27">
        <f t="shared" si="0"/>
        <v>24</v>
      </c>
      <c r="J27" s="144" t="str">
        <f>IF(VLOOKUP($D$2,Aux_01!$B$2:$E$361,3,FALSE)+I27&lt;=VLOOKUP($D$2,Aux_01!$B$2:$E$361,4,FALSE),INDEX(Aux_01!$C$1:$C$361,VLOOKUP($D$2,Aux_01!$B$2:$E$361,3,FALSE)+I27),"")</f>
        <v/>
      </c>
    </row>
    <row r="28" spans="9:10" x14ac:dyDescent="0.25">
      <c r="I28">
        <f t="shared" si="0"/>
        <v>25</v>
      </c>
      <c r="J28" s="144" t="str">
        <f>IF(VLOOKUP($D$2,Aux_01!$B$2:$E$361,3,FALSE)+I28&lt;=VLOOKUP($D$2,Aux_01!$B$2:$E$361,4,FALSE),INDEX(Aux_01!$C$1:$C$361,VLOOKUP($D$2,Aux_01!$B$2:$E$361,3,FALSE)+I28),"")</f>
        <v/>
      </c>
    </row>
    <row r="29" spans="9:10" x14ac:dyDescent="0.25">
      <c r="I29">
        <f t="shared" si="0"/>
        <v>26</v>
      </c>
      <c r="J29" s="144" t="str">
        <f>IF(VLOOKUP($D$2,Aux_01!$B$2:$E$361,3,FALSE)+I29&lt;=VLOOKUP($D$2,Aux_01!$B$2:$E$361,4,FALSE),INDEX(Aux_01!$C$1:$C$361,VLOOKUP($D$2,Aux_01!$B$2:$E$361,3,FALSE)+I29),"")</f>
        <v/>
      </c>
    </row>
    <row r="30" spans="9:10" x14ac:dyDescent="0.25">
      <c r="I30">
        <f t="shared" si="0"/>
        <v>27</v>
      </c>
      <c r="J30" s="144" t="str">
        <f>IF(VLOOKUP($D$2,Aux_01!$B$2:$E$361,3,FALSE)+I30&lt;=VLOOKUP($D$2,Aux_01!$B$2:$E$361,4,FALSE),INDEX(Aux_01!$C$1:$C$361,VLOOKUP($D$2,Aux_01!$B$2:$E$361,3,FALSE)+I30),"")</f>
        <v/>
      </c>
    </row>
    <row r="31" spans="9:10" x14ac:dyDescent="0.25">
      <c r="I31">
        <f t="shared" si="0"/>
        <v>28</v>
      </c>
      <c r="J31" s="144" t="str">
        <f>IF(VLOOKUP($D$2,Aux_01!$B$2:$E$361,3,FALSE)+I31&lt;=VLOOKUP($D$2,Aux_01!$B$2:$E$361,4,FALSE),INDEX(Aux_01!$C$1:$C$361,VLOOKUP($D$2,Aux_01!$B$2:$E$361,3,FALSE)+I31),"")</f>
        <v/>
      </c>
    </row>
    <row r="32" spans="9:10" x14ac:dyDescent="0.25">
      <c r="I32">
        <f t="shared" si="0"/>
        <v>29</v>
      </c>
      <c r="J32" s="144" t="str">
        <f>IF(VLOOKUP($D$2,Aux_01!$B$2:$E$361,3,FALSE)+I32&lt;=VLOOKUP($D$2,Aux_01!$B$2:$E$361,4,FALSE),INDEX(Aux_01!$C$1:$C$361,VLOOKUP($D$2,Aux_01!$B$2:$E$361,3,FALSE)+I32),"")</f>
        <v/>
      </c>
    </row>
    <row r="33" spans="9:10" x14ac:dyDescent="0.25">
      <c r="I33">
        <f t="shared" si="0"/>
        <v>30</v>
      </c>
      <c r="J33" s="144" t="str">
        <f>IF(VLOOKUP($D$2,Aux_01!$B$2:$E$361,3,FALSE)+I33&lt;=VLOOKUP($D$2,Aux_01!$B$2:$E$361,4,FALSE),INDEX(Aux_01!$C$1:$C$361,VLOOKUP($D$2,Aux_01!$B$2:$E$361,3,FALSE)+I33),"")</f>
        <v/>
      </c>
    </row>
    <row r="34" spans="9:10" x14ac:dyDescent="0.25">
      <c r="I34">
        <f t="shared" si="0"/>
        <v>31</v>
      </c>
      <c r="J34" s="144" t="str">
        <f>IF(VLOOKUP($D$2,Aux_01!$B$2:$E$361,3,FALSE)+I34&lt;=VLOOKUP($D$2,Aux_01!$B$2:$E$361,4,FALSE),INDEX(Aux_01!$C$1:$C$361,VLOOKUP($D$2,Aux_01!$B$2:$E$361,3,FALSE)+I34),"")</f>
        <v/>
      </c>
    </row>
    <row r="35" spans="9:10" x14ac:dyDescent="0.25">
      <c r="I35">
        <f t="shared" si="0"/>
        <v>32</v>
      </c>
      <c r="J35" s="144" t="str">
        <f>IF(VLOOKUP($D$2,Aux_01!$B$2:$E$361,3,FALSE)+I35&lt;=VLOOKUP($D$2,Aux_01!$B$2:$E$361,4,FALSE),INDEX(Aux_01!$C$1:$C$361,VLOOKUP($D$2,Aux_01!$B$2:$E$361,3,FALSE)+I35),"")</f>
        <v/>
      </c>
    </row>
    <row r="36" spans="9:10" x14ac:dyDescent="0.25">
      <c r="I36">
        <f t="shared" si="0"/>
        <v>33</v>
      </c>
      <c r="J36" s="144" t="str">
        <f>IF(VLOOKUP($D$2,Aux_01!$B$2:$E$361,3,FALSE)+I36&lt;=VLOOKUP($D$2,Aux_01!$B$2:$E$361,4,FALSE),INDEX(Aux_01!$C$1:$C$361,VLOOKUP($D$2,Aux_01!$B$2:$E$361,3,FALSE)+I36),"")</f>
        <v/>
      </c>
    </row>
    <row r="37" spans="9:10" x14ac:dyDescent="0.25">
      <c r="I37">
        <f t="shared" si="0"/>
        <v>34</v>
      </c>
      <c r="J37" s="145" t="str">
        <f>IF(VLOOKUP($D$2,Aux_01!$B$2:$E$361,3,FALSE)+I37&lt;=VLOOKUP($D$2,Aux_01!$B$2:$E$361,4,FALSE),INDEX(Aux_01!$C$1:$C$361,VLOOKUP($D$2,Aux_01!$B$2:$E$361,3,FALSE)+I37),"")</f>
        <v/>
      </c>
    </row>
    <row r="38" spans="9:10" x14ac:dyDescent="0.25">
      <c r="I38">
        <f t="shared" si="0"/>
        <v>35</v>
      </c>
      <c r="J38" t="str">
        <f>IF(VLOOKUP($D$2,Aux_01!$B$2:$E$361,3,FALSE)+I38&lt;=VLOOKUP($D$2,Aux_01!$B$2:$E$361,4,FALSE),INDEX(Aux_01!$C$1:$C$361,VLOOKUP($D$2,Aux_01!$B$2:$E$361,3,FALSE)+I38),"")</f>
        <v/>
      </c>
    </row>
    <row r="39" spans="9:10" x14ac:dyDescent="0.25">
      <c r="I39">
        <v>36</v>
      </c>
      <c r="J39" t="str">
        <f>IF(VLOOKUP($D$2,Aux_01!$B$2:$E$361,3,FALSE)+I39&lt;=VLOOKUP($D$2,Aux_01!$B$2:$E$361,4,FALSE),INDEX(Aux_01!$C$1:$C$361,VLOOKUP($D$2,Aux_01!$B$2:$E$361,3,FALSE)+I39),"")</f>
        <v/>
      </c>
    </row>
  </sheetData>
  <mergeCells count="1">
    <mergeCell ref="D2:G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Datos!$S$2:$S$132</xm:f>
          </x14:formula1>
          <xm:sqref>D2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361"/>
  <sheetViews>
    <sheetView showGridLines="0" topLeftCell="B1" workbookViewId="0">
      <selection activeCell="B1" sqref="B1"/>
    </sheetView>
  </sheetViews>
  <sheetFormatPr baseColWidth="10" defaultRowHeight="15" x14ac:dyDescent="0.25"/>
  <cols>
    <col min="1" max="1" width="47.140625" hidden="1" customWidth="1"/>
    <col min="2" max="2" width="64.5703125" bestFit="1" customWidth="1"/>
    <col min="3" max="3" width="48" bestFit="1" customWidth="1"/>
    <col min="4" max="5" width="11.42578125" hidden="1" customWidth="1"/>
  </cols>
  <sheetData>
    <row r="1" spans="1:5" ht="15.75" thickBot="1" x14ac:dyDescent="0.3">
      <c r="A1" s="140" t="s">
        <v>916</v>
      </c>
      <c r="B1" s="139" t="s">
        <v>906</v>
      </c>
      <c r="C1" s="140" t="s">
        <v>915</v>
      </c>
    </row>
    <row r="2" spans="1:5" ht="18.75" x14ac:dyDescent="0.25">
      <c r="A2" s="141" t="s">
        <v>128</v>
      </c>
      <c r="B2" s="138" t="s">
        <v>292</v>
      </c>
      <c r="C2" s="83" t="s">
        <v>77</v>
      </c>
      <c r="D2">
        <f>IF(B2&lt;&gt;B1,ROW(),"")</f>
        <v>2</v>
      </c>
      <c r="E2">
        <v>4</v>
      </c>
    </row>
    <row r="3" spans="1:5" ht="18.75" x14ac:dyDescent="0.25">
      <c r="A3" s="141" t="s">
        <v>128</v>
      </c>
      <c r="B3" s="135" t="s">
        <v>292</v>
      </c>
      <c r="C3" s="63" t="s">
        <v>104</v>
      </c>
      <c r="D3" t="str">
        <f t="shared" ref="D3:D66" si="0">IF(B3&lt;&gt;B2,ROW(),"")</f>
        <v/>
      </c>
    </row>
    <row r="4" spans="1:5" ht="18.75" x14ac:dyDescent="0.25">
      <c r="A4" s="141" t="s">
        <v>128</v>
      </c>
      <c r="B4" s="135" t="s">
        <v>292</v>
      </c>
      <c r="C4" s="63" t="s">
        <v>118</v>
      </c>
      <c r="D4" t="str">
        <f t="shared" si="0"/>
        <v/>
      </c>
    </row>
    <row r="5" spans="1:5" ht="18.75" x14ac:dyDescent="0.25">
      <c r="A5" s="141" t="s">
        <v>128</v>
      </c>
      <c r="B5" s="136" t="s">
        <v>129</v>
      </c>
      <c r="C5" s="63" t="s">
        <v>40</v>
      </c>
      <c r="D5">
        <f t="shared" si="0"/>
        <v>5</v>
      </c>
      <c r="E5">
        <v>10</v>
      </c>
    </row>
    <row r="6" spans="1:5" ht="18.75" x14ac:dyDescent="0.25">
      <c r="A6" s="141" t="s">
        <v>128</v>
      </c>
      <c r="B6" s="136" t="s">
        <v>129</v>
      </c>
      <c r="C6" s="63" t="s">
        <v>53</v>
      </c>
      <c r="D6" t="str">
        <f t="shared" si="0"/>
        <v/>
      </c>
    </row>
    <row r="7" spans="1:5" ht="18.75" x14ac:dyDescent="0.25">
      <c r="A7" s="141" t="s">
        <v>128</v>
      </c>
      <c r="B7" s="136" t="s">
        <v>129</v>
      </c>
      <c r="C7" s="63" t="s">
        <v>77</v>
      </c>
      <c r="D7" t="str">
        <f t="shared" si="0"/>
        <v/>
      </c>
    </row>
    <row r="8" spans="1:5" ht="18.75" x14ac:dyDescent="0.25">
      <c r="A8" s="141" t="s">
        <v>128</v>
      </c>
      <c r="B8" s="136" t="s">
        <v>129</v>
      </c>
      <c r="C8" s="63" t="s">
        <v>104</v>
      </c>
      <c r="D8" t="str">
        <f t="shared" si="0"/>
        <v/>
      </c>
    </row>
    <row r="9" spans="1:5" ht="18.75" x14ac:dyDescent="0.25">
      <c r="A9" s="141" t="s">
        <v>128</v>
      </c>
      <c r="B9" s="136" t="s">
        <v>129</v>
      </c>
      <c r="C9" s="63" t="s">
        <v>114</v>
      </c>
      <c r="D9" t="str">
        <f t="shared" si="0"/>
        <v/>
      </c>
    </row>
    <row r="10" spans="1:5" ht="18.75" x14ac:dyDescent="0.25">
      <c r="A10" s="141" t="s">
        <v>128</v>
      </c>
      <c r="B10" s="136" t="s">
        <v>129</v>
      </c>
      <c r="C10" s="63" t="s">
        <v>117</v>
      </c>
      <c r="D10" t="str">
        <f t="shared" si="0"/>
        <v/>
      </c>
    </row>
    <row r="11" spans="1:5" ht="18.75" x14ac:dyDescent="0.25">
      <c r="A11" s="141" t="s">
        <v>128</v>
      </c>
      <c r="B11" s="136" t="s">
        <v>832</v>
      </c>
      <c r="C11" s="63" t="s">
        <v>64</v>
      </c>
      <c r="D11">
        <f t="shared" si="0"/>
        <v>11</v>
      </c>
      <c r="E11">
        <v>11</v>
      </c>
    </row>
    <row r="12" spans="1:5" ht="18.75" x14ac:dyDescent="0.25">
      <c r="A12" s="141" t="s">
        <v>128</v>
      </c>
      <c r="B12" s="136" t="s">
        <v>833</v>
      </c>
      <c r="C12" s="63" t="s">
        <v>53</v>
      </c>
      <c r="D12">
        <f t="shared" si="0"/>
        <v>12</v>
      </c>
      <c r="E12">
        <v>15</v>
      </c>
    </row>
    <row r="13" spans="1:5" ht="18.75" x14ac:dyDescent="0.25">
      <c r="A13" s="141" t="s">
        <v>128</v>
      </c>
      <c r="B13" s="136" t="s">
        <v>833</v>
      </c>
      <c r="C13" s="63" t="s">
        <v>63</v>
      </c>
      <c r="D13" t="str">
        <f t="shared" si="0"/>
        <v/>
      </c>
    </row>
    <row r="14" spans="1:5" ht="18.75" x14ac:dyDescent="0.25">
      <c r="A14" s="141" t="s">
        <v>128</v>
      </c>
      <c r="B14" s="136" t="s">
        <v>833</v>
      </c>
      <c r="C14" s="63" t="s">
        <v>64</v>
      </c>
      <c r="D14" t="str">
        <f t="shared" si="0"/>
        <v/>
      </c>
    </row>
    <row r="15" spans="1:5" ht="18.75" x14ac:dyDescent="0.25">
      <c r="A15" s="141" t="s">
        <v>128</v>
      </c>
      <c r="B15" s="136" t="s">
        <v>833</v>
      </c>
      <c r="C15" s="63" t="s">
        <v>114</v>
      </c>
      <c r="D15" t="str">
        <f t="shared" si="0"/>
        <v/>
      </c>
    </row>
    <row r="16" spans="1:5" ht="18.75" x14ac:dyDescent="0.25">
      <c r="A16" s="141" t="s">
        <v>128</v>
      </c>
      <c r="B16" s="136" t="s">
        <v>134</v>
      </c>
      <c r="C16" s="63" t="s">
        <v>40</v>
      </c>
      <c r="D16">
        <f t="shared" si="0"/>
        <v>16</v>
      </c>
      <c r="E16">
        <v>18</v>
      </c>
    </row>
    <row r="17" spans="1:5" ht="18.75" x14ac:dyDescent="0.25">
      <c r="A17" s="141" t="s">
        <v>128</v>
      </c>
      <c r="B17" s="136" t="s">
        <v>134</v>
      </c>
      <c r="C17" s="63" t="s">
        <v>53</v>
      </c>
      <c r="D17" t="str">
        <f t="shared" si="0"/>
        <v/>
      </c>
    </row>
    <row r="18" spans="1:5" ht="18.75" x14ac:dyDescent="0.25">
      <c r="A18" s="141" t="s">
        <v>128</v>
      </c>
      <c r="B18" s="136" t="s">
        <v>134</v>
      </c>
      <c r="C18" s="63" t="s">
        <v>77</v>
      </c>
      <c r="D18" t="str">
        <f t="shared" si="0"/>
        <v/>
      </c>
    </row>
    <row r="19" spans="1:5" ht="18.75" x14ac:dyDescent="0.25">
      <c r="A19" s="141" t="s">
        <v>128</v>
      </c>
      <c r="B19" s="136" t="s">
        <v>136</v>
      </c>
      <c r="C19" s="63" t="s">
        <v>40</v>
      </c>
      <c r="D19">
        <f t="shared" si="0"/>
        <v>19</v>
      </c>
      <c r="E19">
        <v>26</v>
      </c>
    </row>
    <row r="20" spans="1:5" ht="18.75" x14ac:dyDescent="0.25">
      <c r="A20" s="141" t="s">
        <v>128</v>
      </c>
      <c r="B20" s="136" t="s">
        <v>136</v>
      </c>
      <c r="C20" s="63" t="s">
        <v>53</v>
      </c>
      <c r="D20" t="str">
        <f t="shared" si="0"/>
        <v/>
      </c>
    </row>
    <row r="21" spans="1:5" ht="18.75" x14ac:dyDescent="0.25">
      <c r="A21" s="141" t="s">
        <v>128</v>
      </c>
      <c r="B21" s="136" t="s">
        <v>136</v>
      </c>
      <c r="C21" s="63" t="s">
        <v>77</v>
      </c>
      <c r="D21" t="str">
        <f t="shared" si="0"/>
        <v/>
      </c>
    </row>
    <row r="22" spans="1:5" ht="18.75" x14ac:dyDescent="0.25">
      <c r="A22" s="141" t="s">
        <v>128</v>
      </c>
      <c r="B22" s="136" t="s">
        <v>136</v>
      </c>
      <c r="C22" s="63" t="s">
        <v>104</v>
      </c>
      <c r="D22" t="str">
        <f t="shared" si="0"/>
        <v/>
      </c>
    </row>
    <row r="23" spans="1:5" ht="18.75" x14ac:dyDescent="0.25">
      <c r="A23" s="141" t="s">
        <v>128</v>
      </c>
      <c r="B23" s="136" t="s">
        <v>136</v>
      </c>
      <c r="C23" s="63" t="s">
        <v>114</v>
      </c>
      <c r="D23" t="str">
        <f t="shared" si="0"/>
        <v/>
      </c>
    </row>
    <row r="24" spans="1:5" ht="18.75" x14ac:dyDescent="0.25">
      <c r="A24" s="141" t="s">
        <v>128</v>
      </c>
      <c r="B24" s="136" t="s">
        <v>136</v>
      </c>
      <c r="C24" s="63" t="s">
        <v>72</v>
      </c>
      <c r="D24" t="str">
        <f t="shared" si="0"/>
        <v/>
      </c>
    </row>
    <row r="25" spans="1:5" ht="18.75" x14ac:dyDescent="0.25">
      <c r="A25" s="141" t="s">
        <v>128</v>
      </c>
      <c r="B25" s="136" t="s">
        <v>136</v>
      </c>
      <c r="C25" s="63" t="s">
        <v>73</v>
      </c>
      <c r="D25" t="str">
        <f t="shared" si="0"/>
        <v/>
      </c>
    </row>
    <row r="26" spans="1:5" ht="18.75" x14ac:dyDescent="0.25">
      <c r="A26" s="141" t="s">
        <v>128</v>
      </c>
      <c r="B26" s="136" t="s">
        <v>136</v>
      </c>
      <c r="C26" s="63" t="s">
        <v>115</v>
      </c>
      <c r="D26" t="str">
        <f t="shared" si="0"/>
        <v/>
      </c>
    </row>
    <row r="27" spans="1:5" ht="18.75" x14ac:dyDescent="0.25">
      <c r="A27" s="141" t="s">
        <v>128</v>
      </c>
      <c r="B27" s="136" t="s">
        <v>834</v>
      </c>
      <c r="C27" s="63" t="s">
        <v>818</v>
      </c>
      <c r="D27">
        <f t="shared" si="0"/>
        <v>27</v>
      </c>
      <c r="E27">
        <v>27</v>
      </c>
    </row>
    <row r="28" spans="1:5" ht="18.75" x14ac:dyDescent="0.25">
      <c r="A28" s="141" t="s">
        <v>128</v>
      </c>
      <c r="B28" s="136" t="s">
        <v>835</v>
      </c>
      <c r="C28" s="63" t="s">
        <v>77</v>
      </c>
      <c r="D28">
        <f t="shared" si="0"/>
        <v>28</v>
      </c>
      <c r="E28">
        <v>29</v>
      </c>
    </row>
    <row r="29" spans="1:5" ht="18.75" x14ac:dyDescent="0.25">
      <c r="A29" s="141" t="s">
        <v>128</v>
      </c>
      <c r="B29" s="136" t="s">
        <v>835</v>
      </c>
      <c r="C29" s="63" t="s">
        <v>117</v>
      </c>
      <c r="D29" t="str">
        <f t="shared" si="0"/>
        <v/>
      </c>
    </row>
    <row r="30" spans="1:5" ht="18.75" x14ac:dyDescent="0.25">
      <c r="A30" s="141" t="s">
        <v>128</v>
      </c>
      <c r="B30" s="136" t="s">
        <v>836</v>
      </c>
      <c r="C30" s="63" t="s">
        <v>64</v>
      </c>
      <c r="D30">
        <f t="shared" si="0"/>
        <v>30</v>
      </c>
      <c r="E30">
        <v>30</v>
      </c>
    </row>
    <row r="31" spans="1:5" ht="18.75" x14ac:dyDescent="0.25">
      <c r="A31" s="141" t="s">
        <v>141</v>
      </c>
      <c r="B31" s="136" t="s">
        <v>837</v>
      </c>
      <c r="C31" s="63" t="s">
        <v>75</v>
      </c>
      <c r="D31">
        <f t="shared" si="0"/>
        <v>31</v>
      </c>
      <c r="E31">
        <v>43</v>
      </c>
    </row>
    <row r="32" spans="1:5" ht="18.75" x14ac:dyDescent="0.25">
      <c r="A32" s="141" t="s">
        <v>141</v>
      </c>
      <c r="B32" s="136" t="s">
        <v>837</v>
      </c>
      <c r="C32" s="63" t="s">
        <v>55</v>
      </c>
      <c r="D32" t="str">
        <f t="shared" si="0"/>
        <v/>
      </c>
    </row>
    <row r="33" spans="1:5" ht="18.75" x14ac:dyDescent="0.25">
      <c r="A33" s="141" t="s">
        <v>141</v>
      </c>
      <c r="B33" s="136" t="s">
        <v>837</v>
      </c>
      <c r="C33" s="63" t="s">
        <v>93</v>
      </c>
      <c r="D33" t="str">
        <f t="shared" si="0"/>
        <v/>
      </c>
    </row>
    <row r="34" spans="1:5" ht="18.75" x14ac:dyDescent="0.25">
      <c r="A34" s="141" t="s">
        <v>141</v>
      </c>
      <c r="B34" s="136" t="s">
        <v>837</v>
      </c>
      <c r="C34" s="63" t="s">
        <v>37</v>
      </c>
      <c r="D34" t="str">
        <f t="shared" si="0"/>
        <v/>
      </c>
    </row>
    <row r="35" spans="1:5" ht="18.75" x14ac:dyDescent="0.25">
      <c r="A35" s="141" t="s">
        <v>141</v>
      </c>
      <c r="B35" s="136" t="s">
        <v>837</v>
      </c>
      <c r="C35" s="63" t="s">
        <v>98</v>
      </c>
      <c r="D35" t="str">
        <f t="shared" si="0"/>
        <v/>
      </c>
    </row>
    <row r="36" spans="1:5" ht="18.75" x14ac:dyDescent="0.25">
      <c r="A36" s="141" t="s">
        <v>141</v>
      </c>
      <c r="B36" s="136" t="s">
        <v>837</v>
      </c>
      <c r="C36" s="63" t="s">
        <v>82</v>
      </c>
      <c r="D36" t="str">
        <f t="shared" si="0"/>
        <v/>
      </c>
    </row>
    <row r="37" spans="1:5" ht="18.75" x14ac:dyDescent="0.25">
      <c r="A37" s="141" t="s">
        <v>141</v>
      </c>
      <c r="B37" s="136" t="s">
        <v>837</v>
      </c>
      <c r="C37" s="63" t="s">
        <v>101</v>
      </c>
      <c r="D37" t="str">
        <f t="shared" si="0"/>
        <v/>
      </c>
    </row>
    <row r="38" spans="1:5" ht="18.75" x14ac:dyDescent="0.25">
      <c r="A38" s="141" t="s">
        <v>141</v>
      </c>
      <c r="B38" s="136" t="s">
        <v>837</v>
      </c>
      <c r="C38" s="63" t="s">
        <v>84</v>
      </c>
      <c r="D38" t="str">
        <f t="shared" si="0"/>
        <v/>
      </c>
    </row>
    <row r="39" spans="1:5" ht="18.75" x14ac:dyDescent="0.25">
      <c r="A39" s="141" t="s">
        <v>141</v>
      </c>
      <c r="B39" s="136" t="s">
        <v>837</v>
      </c>
      <c r="C39" s="63" t="s">
        <v>63</v>
      </c>
      <c r="D39" t="str">
        <f t="shared" si="0"/>
        <v/>
      </c>
    </row>
    <row r="40" spans="1:5" ht="18.75" x14ac:dyDescent="0.25">
      <c r="A40" s="141" t="s">
        <v>141</v>
      </c>
      <c r="B40" s="136" t="s">
        <v>837</v>
      </c>
      <c r="C40" s="63" t="s">
        <v>65</v>
      </c>
      <c r="D40" t="str">
        <f t="shared" si="0"/>
        <v/>
      </c>
    </row>
    <row r="41" spans="1:5" ht="18.75" x14ac:dyDescent="0.25">
      <c r="A41" s="141" t="s">
        <v>141</v>
      </c>
      <c r="B41" s="136" t="s">
        <v>837</v>
      </c>
      <c r="C41" s="63" t="s">
        <v>68</v>
      </c>
      <c r="D41" t="str">
        <f t="shared" si="0"/>
        <v/>
      </c>
    </row>
    <row r="42" spans="1:5" ht="18.75" x14ac:dyDescent="0.25">
      <c r="A42" s="141" t="s">
        <v>141</v>
      </c>
      <c r="B42" s="136" t="s">
        <v>837</v>
      </c>
      <c r="C42" s="63" t="s">
        <v>115</v>
      </c>
      <c r="D42" t="str">
        <f t="shared" si="0"/>
        <v/>
      </c>
    </row>
    <row r="43" spans="1:5" ht="18.75" x14ac:dyDescent="0.25">
      <c r="A43" s="141" t="s">
        <v>141</v>
      </c>
      <c r="B43" s="136" t="s">
        <v>837</v>
      </c>
      <c r="C43" s="63" t="s">
        <v>71</v>
      </c>
      <c r="D43" t="str">
        <f t="shared" si="0"/>
        <v/>
      </c>
    </row>
    <row r="44" spans="1:5" ht="18.75" x14ac:dyDescent="0.25">
      <c r="A44" s="141" t="s">
        <v>141</v>
      </c>
      <c r="B44" s="136" t="s">
        <v>838</v>
      </c>
      <c r="C44" s="63" t="s">
        <v>72</v>
      </c>
      <c r="D44">
        <f t="shared" si="0"/>
        <v>44</v>
      </c>
      <c r="E44">
        <v>44</v>
      </c>
    </row>
    <row r="45" spans="1:5" ht="18.75" x14ac:dyDescent="0.25">
      <c r="A45" s="141" t="s">
        <v>141</v>
      </c>
      <c r="B45" s="135" t="s">
        <v>908</v>
      </c>
      <c r="C45" s="63" t="s">
        <v>114</v>
      </c>
      <c r="D45">
        <f t="shared" si="0"/>
        <v>45</v>
      </c>
      <c r="E45">
        <v>45</v>
      </c>
    </row>
    <row r="46" spans="1:5" ht="18.75" x14ac:dyDescent="0.25">
      <c r="A46" s="141" t="s">
        <v>141</v>
      </c>
      <c r="B46" s="136" t="s">
        <v>150</v>
      </c>
      <c r="C46" s="63" t="s">
        <v>84</v>
      </c>
      <c r="D46">
        <f t="shared" si="0"/>
        <v>46</v>
      </c>
      <c r="E46">
        <v>47</v>
      </c>
    </row>
    <row r="47" spans="1:5" ht="18.75" x14ac:dyDescent="0.25">
      <c r="A47" s="141" t="s">
        <v>141</v>
      </c>
      <c r="B47" s="136" t="s">
        <v>150</v>
      </c>
      <c r="C47" s="63" t="s">
        <v>104</v>
      </c>
      <c r="D47" t="str">
        <f t="shared" si="0"/>
        <v/>
      </c>
    </row>
    <row r="48" spans="1:5" ht="18.75" x14ac:dyDescent="0.25">
      <c r="A48" s="141" t="s">
        <v>141</v>
      </c>
      <c r="B48" s="135" t="s">
        <v>293</v>
      </c>
      <c r="C48" s="63" t="s">
        <v>75</v>
      </c>
      <c r="D48">
        <f t="shared" si="0"/>
        <v>48</v>
      </c>
      <c r="E48">
        <v>52</v>
      </c>
    </row>
    <row r="49" spans="1:5" ht="18.75" x14ac:dyDescent="0.25">
      <c r="A49" s="141" t="s">
        <v>141</v>
      </c>
      <c r="B49" s="135" t="s">
        <v>293</v>
      </c>
      <c r="C49" s="63" t="s">
        <v>55</v>
      </c>
      <c r="D49" t="str">
        <f t="shared" si="0"/>
        <v/>
      </c>
    </row>
    <row r="50" spans="1:5" ht="18.75" x14ac:dyDescent="0.25">
      <c r="A50" s="141" t="s">
        <v>141</v>
      </c>
      <c r="B50" s="135" t="s">
        <v>293</v>
      </c>
      <c r="C50" s="63" t="s">
        <v>104</v>
      </c>
      <c r="D50" t="str">
        <f t="shared" si="0"/>
        <v/>
      </c>
    </row>
    <row r="51" spans="1:5" ht="18.75" x14ac:dyDescent="0.25">
      <c r="A51" s="141" t="s">
        <v>141</v>
      </c>
      <c r="B51" s="135" t="s">
        <v>293</v>
      </c>
      <c r="C51" s="63" t="s">
        <v>68</v>
      </c>
      <c r="D51" t="str">
        <f t="shared" si="0"/>
        <v/>
      </c>
    </row>
    <row r="52" spans="1:5" ht="18.75" x14ac:dyDescent="0.25">
      <c r="A52" s="141" t="s">
        <v>141</v>
      </c>
      <c r="B52" s="135" t="s">
        <v>293</v>
      </c>
      <c r="C52" s="63" t="s">
        <v>115</v>
      </c>
      <c r="D52" t="str">
        <f t="shared" si="0"/>
        <v/>
      </c>
    </row>
    <row r="53" spans="1:5" ht="18.75" x14ac:dyDescent="0.25">
      <c r="A53" s="141" t="s">
        <v>141</v>
      </c>
      <c r="B53" s="136" t="s">
        <v>839</v>
      </c>
      <c r="C53" s="63" t="s">
        <v>73</v>
      </c>
      <c r="D53">
        <f t="shared" si="0"/>
        <v>53</v>
      </c>
      <c r="E53">
        <v>53</v>
      </c>
    </row>
    <row r="54" spans="1:5" ht="18.75" x14ac:dyDescent="0.25">
      <c r="A54" s="141" t="s">
        <v>141</v>
      </c>
      <c r="B54" s="136" t="s">
        <v>840</v>
      </c>
      <c r="C54" s="63" t="s">
        <v>56</v>
      </c>
      <c r="D54">
        <f t="shared" si="0"/>
        <v>54</v>
      </c>
      <c r="E54">
        <v>58</v>
      </c>
    </row>
    <row r="55" spans="1:5" ht="18.75" x14ac:dyDescent="0.25">
      <c r="A55" s="141" t="s">
        <v>141</v>
      </c>
      <c r="B55" s="136" t="s">
        <v>840</v>
      </c>
      <c r="C55" s="63" t="s">
        <v>77</v>
      </c>
      <c r="D55" t="str">
        <f t="shared" si="0"/>
        <v/>
      </c>
    </row>
    <row r="56" spans="1:5" ht="18.75" x14ac:dyDescent="0.25">
      <c r="A56" s="141" t="s">
        <v>141</v>
      </c>
      <c r="B56" s="136" t="s">
        <v>840</v>
      </c>
      <c r="C56" s="63" t="s">
        <v>63</v>
      </c>
      <c r="D56" t="str">
        <f t="shared" si="0"/>
        <v/>
      </c>
    </row>
    <row r="57" spans="1:5" ht="18.75" x14ac:dyDescent="0.25">
      <c r="A57" s="141" t="s">
        <v>141</v>
      </c>
      <c r="B57" s="136" t="s">
        <v>840</v>
      </c>
      <c r="C57" s="63" t="s">
        <v>114</v>
      </c>
      <c r="D57" t="str">
        <f t="shared" si="0"/>
        <v/>
      </c>
    </row>
    <row r="58" spans="1:5" ht="18.75" x14ac:dyDescent="0.25">
      <c r="A58" s="141" t="s">
        <v>141</v>
      </c>
      <c r="B58" s="136" t="s">
        <v>840</v>
      </c>
      <c r="C58" s="63" t="s">
        <v>117</v>
      </c>
      <c r="D58" t="str">
        <f t="shared" si="0"/>
        <v/>
      </c>
    </row>
    <row r="59" spans="1:5" ht="18.75" x14ac:dyDescent="0.25">
      <c r="A59" s="141" t="s">
        <v>141</v>
      </c>
      <c r="B59" s="136" t="s">
        <v>841</v>
      </c>
      <c r="C59" s="63" t="s">
        <v>75</v>
      </c>
      <c r="D59">
        <f t="shared" si="0"/>
        <v>59</v>
      </c>
      <c r="E59">
        <v>62</v>
      </c>
    </row>
    <row r="60" spans="1:5" ht="18.75" x14ac:dyDescent="0.25">
      <c r="A60" s="141" t="s">
        <v>141</v>
      </c>
      <c r="B60" s="136" t="s">
        <v>841</v>
      </c>
      <c r="C60" s="63" t="s">
        <v>60</v>
      </c>
      <c r="D60" t="str">
        <f t="shared" si="0"/>
        <v/>
      </c>
    </row>
    <row r="61" spans="1:5" ht="18.75" x14ac:dyDescent="0.25">
      <c r="A61" s="141" t="s">
        <v>141</v>
      </c>
      <c r="B61" s="136" t="s">
        <v>841</v>
      </c>
      <c r="C61" s="63" t="s">
        <v>61</v>
      </c>
      <c r="D61" t="str">
        <f t="shared" si="0"/>
        <v/>
      </c>
    </row>
    <row r="62" spans="1:5" ht="18.75" x14ac:dyDescent="0.25">
      <c r="A62" s="141" t="s">
        <v>141</v>
      </c>
      <c r="B62" s="136" t="s">
        <v>841</v>
      </c>
      <c r="C62" s="63" t="s">
        <v>51</v>
      </c>
      <c r="D62" t="str">
        <f t="shared" si="0"/>
        <v/>
      </c>
    </row>
    <row r="63" spans="1:5" ht="18.75" x14ac:dyDescent="0.25">
      <c r="A63" s="141" t="s">
        <v>141</v>
      </c>
      <c r="B63" s="136" t="s">
        <v>842</v>
      </c>
      <c r="C63" s="63" t="s">
        <v>73</v>
      </c>
      <c r="D63">
        <f t="shared" si="0"/>
        <v>63</v>
      </c>
      <c r="E63">
        <v>63</v>
      </c>
    </row>
    <row r="64" spans="1:5" ht="18.75" x14ac:dyDescent="0.25">
      <c r="A64" s="141" t="s">
        <v>141</v>
      </c>
      <c r="B64" s="135" t="s">
        <v>294</v>
      </c>
      <c r="C64" s="63" t="s">
        <v>60</v>
      </c>
      <c r="D64">
        <f t="shared" si="0"/>
        <v>64</v>
      </c>
      <c r="E64">
        <v>64</v>
      </c>
    </row>
    <row r="65" spans="1:5" ht="18.75" x14ac:dyDescent="0.25">
      <c r="A65" s="141" t="s">
        <v>141</v>
      </c>
      <c r="B65" s="136" t="s">
        <v>843</v>
      </c>
      <c r="C65" s="63" t="s">
        <v>818</v>
      </c>
      <c r="D65">
        <f t="shared" si="0"/>
        <v>65</v>
      </c>
      <c r="E65">
        <v>65</v>
      </c>
    </row>
    <row r="66" spans="1:5" ht="18.75" x14ac:dyDescent="0.25">
      <c r="A66" s="141" t="s">
        <v>141</v>
      </c>
      <c r="B66" s="136" t="s">
        <v>844</v>
      </c>
      <c r="C66" s="63" t="s">
        <v>60</v>
      </c>
      <c r="D66">
        <f t="shared" si="0"/>
        <v>66</v>
      </c>
      <c r="E66">
        <v>69</v>
      </c>
    </row>
    <row r="67" spans="1:5" ht="18.75" x14ac:dyDescent="0.25">
      <c r="A67" s="141" t="s">
        <v>141</v>
      </c>
      <c r="B67" s="136" t="s">
        <v>844</v>
      </c>
      <c r="C67" s="63" t="s">
        <v>64</v>
      </c>
      <c r="D67" t="str">
        <f t="shared" ref="D67:D130" si="1">IF(B67&lt;&gt;B66,ROW(),"")</f>
        <v/>
      </c>
    </row>
    <row r="68" spans="1:5" ht="18.75" x14ac:dyDescent="0.25">
      <c r="A68" s="141" t="s">
        <v>141</v>
      </c>
      <c r="B68" s="136" t="s">
        <v>844</v>
      </c>
      <c r="C68" s="63" t="s">
        <v>68</v>
      </c>
      <c r="D68" t="str">
        <f t="shared" si="1"/>
        <v/>
      </c>
    </row>
    <row r="69" spans="1:5" ht="18.75" x14ac:dyDescent="0.25">
      <c r="A69" s="141" t="s">
        <v>141</v>
      </c>
      <c r="B69" s="136" t="s">
        <v>844</v>
      </c>
      <c r="C69" s="63" t="s">
        <v>51</v>
      </c>
      <c r="D69" t="str">
        <f t="shared" si="1"/>
        <v/>
      </c>
    </row>
    <row r="70" spans="1:5" ht="18.75" x14ac:dyDescent="0.25">
      <c r="A70" s="141" t="s">
        <v>141</v>
      </c>
      <c r="B70" s="136" t="s">
        <v>845</v>
      </c>
      <c r="C70" s="63" t="s">
        <v>63</v>
      </c>
      <c r="D70">
        <f t="shared" si="1"/>
        <v>70</v>
      </c>
      <c r="E70">
        <v>70</v>
      </c>
    </row>
    <row r="71" spans="1:5" ht="18.75" x14ac:dyDescent="0.25">
      <c r="A71" s="141" t="s">
        <v>141</v>
      </c>
      <c r="B71" s="136" t="s">
        <v>846</v>
      </c>
      <c r="C71" s="63" t="s">
        <v>50</v>
      </c>
      <c r="D71">
        <f t="shared" si="1"/>
        <v>71</v>
      </c>
      <c r="E71">
        <v>71</v>
      </c>
    </row>
    <row r="72" spans="1:5" ht="18.75" x14ac:dyDescent="0.25">
      <c r="A72" s="141" t="s">
        <v>141</v>
      </c>
      <c r="B72" s="136" t="s">
        <v>847</v>
      </c>
      <c r="C72" s="63" t="s">
        <v>56</v>
      </c>
      <c r="D72">
        <f t="shared" si="1"/>
        <v>72</v>
      </c>
      <c r="E72">
        <v>72</v>
      </c>
    </row>
    <row r="73" spans="1:5" ht="18.75" x14ac:dyDescent="0.25">
      <c r="A73" s="141" t="s">
        <v>141</v>
      </c>
      <c r="B73" s="136" t="s">
        <v>160</v>
      </c>
      <c r="C73" s="63" t="s">
        <v>82</v>
      </c>
      <c r="D73">
        <f t="shared" si="1"/>
        <v>73</v>
      </c>
      <c r="E73">
        <v>77</v>
      </c>
    </row>
    <row r="74" spans="1:5" ht="18.75" x14ac:dyDescent="0.25">
      <c r="A74" s="141" t="s">
        <v>141</v>
      </c>
      <c r="B74" s="136" t="s">
        <v>160</v>
      </c>
      <c r="C74" s="63" t="s">
        <v>84</v>
      </c>
      <c r="D74" t="str">
        <f t="shared" si="1"/>
        <v/>
      </c>
    </row>
    <row r="75" spans="1:5" ht="18.75" x14ac:dyDescent="0.25">
      <c r="A75" s="141" t="s">
        <v>141</v>
      </c>
      <c r="B75" s="136" t="s">
        <v>160</v>
      </c>
      <c r="C75" s="63" t="s">
        <v>38</v>
      </c>
      <c r="D75" t="str">
        <f t="shared" si="1"/>
        <v/>
      </c>
    </row>
    <row r="76" spans="1:5" ht="18.75" x14ac:dyDescent="0.25">
      <c r="A76" s="141" t="s">
        <v>141</v>
      </c>
      <c r="B76" s="136" t="s">
        <v>160</v>
      </c>
      <c r="C76" s="63" t="s">
        <v>61</v>
      </c>
      <c r="D76" t="str">
        <f t="shared" si="1"/>
        <v/>
      </c>
    </row>
    <row r="77" spans="1:5" ht="18.75" x14ac:dyDescent="0.25">
      <c r="A77" s="141" t="s">
        <v>141</v>
      </c>
      <c r="B77" s="136" t="s">
        <v>160</v>
      </c>
      <c r="C77" s="63" t="s">
        <v>47</v>
      </c>
      <c r="D77" t="str">
        <f t="shared" si="1"/>
        <v/>
      </c>
    </row>
    <row r="78" spans="1:5" ht="18.75" x14ac:dyDescent="0.25">
      <c r="A78" s="141" t="s">
        <v>141</v>
      </c>
      <c r="B78" s="135" t="s">
        <v>848</v>
      </c>
      <c r="C78" s="63" t="s">
        <v>72</v>
      </c>
      <c r="D78">
        <f t="shared" si="1"/>
        <v>78</v>
      </c>
      <c r="E78">
        <v>78</v>
      </c>
    </row>
    <row r="79" spans="1:5" ht="18.75" x14ac:dyDescent="0.25">
      <c r="A79" s="141" t="s">
        <v>141</v>
      </c>
      <c r="B79" s="135" t="s">
        <v>909</v>
      </c>
      <c r="C79" s="63" t="s">
        <v>72</v>
      </c>
      <c r="D79">
        <f t="shared" si="1"/>
        <v>79</v>
      </c>
      <c r="E79">
        <v>79</v>
      </c>
    </row>
    <row r="80" spans="1:5" ht="18.75" x14ac:dyDescent="0.25">
      <c r="A80" s="141" t="s">
        <v>141</v>
      </c>
      <c r="B80" s="136" t="s">
        <v>849</v>
      </c>
      <c r="C80" s="63" t="s">
        <v>75</v>
      </c>
      <c r="D80">
        <f t="shared" si="1"/>
        <v>80</v>
      </c>
      <c r="E80">
        <v>85</v>
      </c>
    </row>
    <row r="81" spans="1:5" ht="18.75" x14ac:dyDescent="0.25">
      <c r="A81" s="141" t="s">
        <v>141</v>
      </c>
      <c r="B81" s="136" t="s">
        <v>849</v>
      </c>
      <c r="C81" s="63" t="s">
        <v>63</v>
      </c>
      <c r="D81" t="str">
        <f t="shared" si="1"/>
        <v/>
      </c>
    </row>
    <row r="82" spans="1:5" ht="18.75" x14ac:dyDescent="0.25">
      <c r="A82" s="141" t="s">
        <v>141</v>
      </c>
      <c r="B82" s="136" t="s">
        <v>849</v>
      </c>
      <c r="C82" s="63" t="s">
        <v>64</v>
      </c>
      <c r="D82" t="str">
        <f t="shared" si="1"/>
        <v/>
      </c>
    </row>
    <row r="83" spans="1:5" ht="18.75" x14ac:dyDescent="0.25">
      <c r="A83" s="141" t="s">
        <v>141</v>
      </c>
      <c r="B83" s="136" t="s">
        <v>849</v>
      </c>
      <c r="C83" s="63" t="s">
        <v>114</v>
      </c>
      <c r="D83" t="str">
        <f t="shared" si="1"/>
        <v/>
      </c>
    </row>
    <row r="84" spans="1:5" ht="18.75" x14ac:dyDescent="0.25">
      <c r="A84" s="141" t="s">
        <v>141</v>
      </c>
      <c r="B84" s="136" t="s">
        <v>849</v>
      </c>
      <c r="C84" s="63" t="s">
        <v>118</v>
      </c>
      <c r="D84" t="str">
        <f t="shared" si="1"/>
        <v/>
      </c>
    </row>
    <row r="85" spans="1:5" ht="18.75" x14ac:dyDescent="0.25">
      <c r="A85" s="141" t="s">
        <v>141</v>
      </c>
      <c r="B85" s="136" t="s">
        <v>849</v>
      </c>
      <c r="C85" s="63" t="s">
        <v>71</v>
      </c>
      <c r="D85" t="str">
        <f t="shared" si="1"/>
        <v/>
      </c>
    </row>
    <row r="86" spans="1:5" ht="18.75" x14ac:dyDescent="0.25">
      <c r="A86" s="141" t="s">
        <v>141</v>
      </c>
      <c r="B86" s="136" t="s">
        <v>850</v>
      </c>
      <c r="C86" s="63" t="s">
        <v>73</v>
      </c>
      <c r="D86">
        <f t="shared" si="1"/>
        <v>86</v>
      </c>
      <c r="E86">
        <v>86</v>
      </c>
    </row>
    <row r="87" spans="1:5" ht="18.75" x14ac:dyDescent="0.25">
      <c r="A87" s="141" t="s">
        <v>141</v>
      </c>
      <c r="B87" s="136" t="s">
        <v>168</v>
      </c>
      <c r="C87" s="63" t="s">
        <v>59</v>
      </c>
      <c r="D87">
        <f t="shared" si="1"/>
        <v>87</v>
      </c>
      <c r="E87">
        <v>88</v>
      </c>
    </row>
    <row r="88" spans="1:5" ht="18.75" x14ac:dyDescent="0.25">
      <c r="A88" s="141" t="s">
        <v>141</v>
      </c>
      <c r="B88" s="136" t="s">
        <v>168</v>
      </c>
      <c r="C88" s="63" t="s">
        <v>73</v>
      </c>
      <c r="D88" t="str">
        <f t="shared" si="1"/>
        <v/>
      </c>
    </row>
    <row r="89" spans="1:5" ht="18.75" x14ac:dyDescent="0.25">
      <c r="A89" s="141" t="s">
        <v>141</v>
      </c>
      <c r="B89" s="136" t="s">
        <v>851</v>
      </c>
      <c r="C89" s="63" t="s">
        <v>113</v>
      </c>
      <c r="D89">
        <f t="shared" si="1"/>
        <v>89</v>
      </c>
      <c r="E89">
        <v>91</v>
      </c>
    </row>
    <row r="90" spans="1:5" ht="18.75" x14ac:dyDescent="0.25">
      <c r="A90" s="141" t="s">
        <v>141</v>
      </c>
      <c r="B90" s="136" t="s">
        <v>851</v>
      </c>
      <c r="C90" s="63" t="s">
        <v>117</v>
      </c>
      <c r="D90" t="str">
        <f t="shared" si="1"/>
        <v/>
      </c>
    </row>
    <row r="91" spans="1:5" ht="18.75" x14ac:dyDescent="0.25">
      <c r="A91" s="141" t="s">
        <v>141</v>
      </c>
      <c r="B91" s="136" t="s">
        <v>851</v>
      </c>
      <c r="C91" s="63" t="s">
        <v>71</v>
      </c>
      <c r="D91" t="str">
        <f t="shared" si="1"/>
        <v/>
      </c>
    </row>
    <row r="92" spans="1:5" ht="18.75" x14ac:dyDescent="0.25">
      <c r="A92" s="141" t="s">
        <v>141</v>
      </c>
      <c r="B92" s="136" t="s">
        <v>171</v>
      </c>
      <c r="C92" s="63" t="s">
        <v>114</v>
      </c>
      <c r="D92">
        <f t="shared" si="1"/>
        <v>92</v>
      </c>
      <c r="E92">
        <v>93</v>
      </c>
    </row>
    <row r="93" spans="1:5" ht="18.75" x14ac:dyDescent="0.25">
      <c r="A93" s="141" t="s">
        <v>141</v>
      </c>
      <c r="B93" s="136" t="s">
        <v>171</v>
      </c>
      <c r="C93" s="63" t="s">
        <v>118</v>
      </c>
      <c r="D93" t="str">
        <f t="shared" si="1"/>
        <v/>
      </c>
    </row>
    <row r="94" spans="1:5" ht="18.75" x14ac:dyDescent="0.25">
      <c r="A94" s="141" t="s">
        <v>141</v>
      </c>
      <c r="B94" s="136" t="s">
        <v>852</v>
      </c>
      <c r="C94" s="63" t="s">
        <v>48</v>
      </c>
      <c r="D94">
        <f t="shared" si="1"/>
        <v>94</v>
      </c>
      <c r="E94">
        <v>94</v>
      </c>
    </row>
    <row r="95" spans="1:5" ht="18.75" x14ac:dyDescent="0.25">
      <c r="A95" s="141" t="s">
        <v>141</v>
      </c>
      <c r="B95" s="136" t="s">
        <v>853</v>
      </c>
      <c r="C95" s="63" t="s">
        <v>75</v>
      </c>
      <c r="D95">
        <f t="shared" si="1"/>
        <v>95</v>
      </c>
      <c r="E95">
        <v>101</v>
      </c>
    </row>
    <row r="96" spans="1:5" ht="18.75" x14ac:dyDescent="0.25">
      <c r="A96" s="141" t="s">
        <v>141</v>
      </c>
      <c r="B96" s="136" t="s">
        <v>853</v>
      </c>
      <c r="C96" s="63" t="s">
        <v>56</v>
      </c>
      <c r="D96" t="str">
        <f t="shared" si="1"/>
        <v/>
      </c>
    </row>
    <row r="97" spans="1:5" ht="18.75" x14ac:dyDescent="0.25">
      <c r="A97" s="141" t="s">
        <v>141</v>
      </c>
      <c r="B97" s="136" t="s">
        <v>853</v>
      </c>
      <c r="C97" s="63" t="s">
        <v>58</v>
      </c>
      <c r="D97" t="str">
        <f t="shared" si="1"/>
        <v/>
      </c>
    </row>
    <row r="98" spans="1:5" ht="18.75" x14ac:dyDescent="0.25">
      <c r="A98" s="141" t="s">
        <v>141</v>
      </c>
      <c r="B98" s="136" t="s">
        <v>853</v>
      </c>
      <c r="C98" s="63" t="s">
        <v>60</v>
      </c>
      <c r="D98" t="str">
        <f t="shared" si="1"/>
        <v/>
      </c>
    </row>
    <row r="99" spans="1:5" ht="18.75" x14ac:dyDescent="0.25">
      <c r="A99" s="141" t="s">
        <v>141</v>
      </c>
      <c r="B99" s="136" t="s">
        <v>853</v>
      </c>
      <c r="C99" s="63" t="s">
        <v>61</v>
      </c>
      <c r="D99" t="str">
        <f t="shared" si="1"/>
        <v/>
      </c>
    </row>
    <row r="100" spans="1:5" ht="18.75" x14ac:dyDescent="0.25">
      <c r="A100" s="141" t="s">
        <v>141</v>
      </c>
      <c r="B100" s="136" t="s">
        <v>853</v>
      </c>
      <c r="C100" s="63" t="s">
        <v>68</v>
      </c>
      <c r="D100" t="str">
        <f t="shared" si="1"/>
        <v/>
      </c>
    </row>
    <row r="101" spans="1:5" ht="18.75" x14ac:dyDescent="0.25">
      <c r="A101" s="141" t="s">
        <v>141</v>
      </c>
      <c r="B101" s="136" t="s">
        <v>853</v>
      </c>
      <c r="C101" s="63" t="s">
        <v>51</v>
      </c>
      <c r="D101" t="str">
        <f t="shared" si="1"/>
        <v/>
      </c>
    </row>
    <row r="102" spans="1:5" ht="18.75" x14ac:dyDescent="0.25">
      <c r="A102" s="141" t="s">
        <v>141</v>
      </c>
      <c r="B102" s="136" t="s">
        <v>175</v>
      </c>
      <c r="C102" s="63" t="s">
        <v>75</v>
      </c>
      <c r="D102">
        <f t="shared" si="1"/>
        <v>102</v>
      </c>
      <c r="E102">
        <v>106</v>
      </c>
    </row>
    <row r="103" spans="1:5" ht="18.75" x14ac:dyDescent="0.25">
      <c r="A103" s="141" t="s">
        <v>141</v>
      </c>
      <c r="B103" s="136" t="s">
        <v>175</v>
      </c>
      <c r="C103" s="63" t="s">
        <v>56</v>
      </c>
      <c r="D103" t="str">
        <f t="shared" si="1"/>
        <v/>
      </c>
    </row>
    <row r="104" spans="1:5" ht="18.75" x14ac:dyDescent="0.25">
      <c r="A104" s="141" t="s">
        <v>141</v>
      </c>
      <c r="B104" s="136" t="s">
        <v>175</v>
      </c>
      <c r="C104" s="63" t="s">
        <v>58</v>
      </c>
      <c r="D104" t="str">
        <f t="shared" si="1"/>
        <v/>
      </c>
    </row>
    <row r="105" spans="1:5" ht="18.75" x14ac:dyDescent="0.25">
      <c r="A105" s="141" t="s">
        <v>141</v>
      </c>
      <c r="B105" s="136" t="s">
        <v>175</v>
      </c>
      <c r="C105" s="63" t="s">
        <v>60</v>
      </c>
      <c r="D105" t="str">
        <f t="shared" si="1"/>
        <v/>
      </c>
    </row>
    <row r="106" spans="1:5" ht="18.75" x14ac:dyDescent="0.25">
      <c r="A106" s="141" t="s">
        <v>141</v>
      </c>
      <c r="B106" s="136" t="s">
        <v>175</v>
      </c>
      <c r="C106" s="63" t="s">
        <v>61</v>
      </c>
      <c r="D106" t="str">
        <f t="shared" si="1"/>
        <v/>
      </c>
    </row>
    <row r="107" spans="1:5" ht="18.75" x14ac:dyDescent="0.25">
      <c r="A107" s="141" t="s">
        <v>141</v>
      </c>
      <c r="B107" s="136" t="s">
        <v>854</v>
      </c>
      <c r="C107" s="63" t="s">
        <v>59</v>
      </c>
      <c r="D107">
        <f t="shared" si="1"/>
        <v>107</v>
      </c>
      <c r="E107">
        <v>108</v>
      </c>
    </row>
    <row r="108" spans="1:5" ht="18.75" x14ac:dyDescent="0.25">
      <c r="A108" s="141" t="s">
        <v>141</v>
      </c>
      <c r="B108" s="136" t="s">
        <v>854</v>
      </c>
      <c r="C108" s="63" t="s">
        <v>60</v>
      </c>
      <c r="D108" t="str">
        <f t="shared" si="1"/>
        <v/>
      </c>
    </row>
    <row r="109" spans="1:5" ht="18.75" x14ac:dyDescent="0.25">
      <c r="A109" s="141" t="s">
        <v>178</v>
      </c>
      <c r="B109" s="136" t="s">
        <v>855</v>
      </c>
      <c r="C109" s="63" t="s">
        <v>77</v>
      </c>
      <c r="D109">
        <f t="shared" si="1"/>
        <v>109</v>
      </c>
      <c r="E109">
        <v>110</v>
      </c>
    </row>
    <row r="110" spans="1:5" ht="18.75" x14ac:dyDescent="0.25">
      <c r="A110" s="141" t="s">
        <v>178</v>
      </c>
      <c r="B110" s="136" t="s">
        <v>855</v>
      </c>
      <c r="C110" s="63" t="s">
        <v>63</v>
      </c>
      <c r="D110" t="str">
        <f t="shared" si="1"/>
        <v/>
      </c>
    </row>
    <row r="111" spans="1:5" ht="18.75" x14ac:dyDescent="0.25">
      <c r="A111" s="141" t="s">
        <v>178</v>
      </c>
      <c r="B111" s="136" t="s">
        <v>856</v>
      </c>
      <c r="C111" s="63" t="s">
        <v>63</v>
      </c>
      <c r="D111">
        <f t="shared" si="1"/>
        <v>111</v>
      </c>
      <c r="E111">
        <v>112</v>
      </c>
    </row>
    <row r="112" spans="1:5" ht="18.75" x14ac:dyDescent="0.25">
      <c r="A112" s="141" t="s">
        <v>178</v>
      </c>
      <c r="B112" s="136" t="s">
        <v>856</v>
      </c>
      <c r="C112" s="63" t="s">
        <v>64</v>
      </c>
      <c r="D112" t="str">
        <f t="shared" si="1"/>
        <v/>
      </c>
    </row>
    <row r="113" spans="1:5" ht="18.75" x14ac:dyDescent="0.25">
      <c r="A113" s="141" t="s">
        <v>178</v>
      </c>
      <c r="B113" s="136" t="s">
        <v>857</v>
      </c>
      <c r="C113" s="63" t="s">
        <v>64</v>
      </c>
      <c r="D113">
        <f t="shared" si="1"/>
        <v>113</v>
      </c>
      <c r="E113">
        <v>113</v>
      </c>
    </row>
    <row r="114" spans="1:5" ht="18.75" x14ac:dyDescent="0.25">
      <c r="A114" s="141" t="s">
        <v>178</v>
      </c>
      <c r="B114" s="136" t="s">
        <v>182</v>
      </c>
      <c r="C114" s="63" t="s">
        <v>104</v>
      </c>
      <c r="D114">
        <f t="shared" si="1"/>
        <v>114</v>
      </c>
      <c r="E114">
        <v>115</v>
      </c>
    </row>
    <row r="115" spans="1:5" ht="18.75" x14ac:dyDescent="0.25">
      <c r="A115" s="141" t="s">
        <v>178</v>
      </c>
      <c r="B115" s="136" t="s">
        <v>182</v>
      </c>
      <c r="C115" s="63" t="s">
        <v>63</v>
      </c>
      <c r="D115" t="str">
        <f t="shared" si="1"/>
        <v/>
      </c>
    </row>
    <row r="116" spans="1:5" ht="18.75" x14ac:dyDescent="0.25">
      <c r="A116" s="141" t="s">
        <v>178</v>
      </c>
      <c r="B116" s="136" t="s">
        <v>858</v>
      </c>
      <c r="C116" s="63" t="s">
        <v>107</v>
      </c>
      <c r="D116">
        <f t="shared" si="1"/>
        <v>116</v>
      </c>
      <c r="E116">
        <v>116</v>
      </c>
    </row>
    <row r="117" spans="1:5" ht="18.75" x14ac:dyDescent="0.25">
      <c r="A117" s="141" t="s">
        <v>178</v>
      </c>
      <c r="B117" s="136" t="s">
        <v>185</v>
      </c>
      <c r="C117" s="63" t="s">
        <v>63</v>
      </c>
      <c r="D117">
        <f t="shared" si="1"/>
        <v>117</v>
      </c>
      <c r="E117">
        <v>118</v>
      </c>
    </row>
    <row r="118" spans="1:5" ht="18.75" x14ac:dyDescent="0.25">
      <c r="A118" s="141" t="s">
        <v>178</v>
      </c>
      <c r="B118" s="136" t="s">
        <v>185</v>
      </c>
      <c r="C118" s="63" t="s">
        <v>64</v>
      </c>
      <c r="D118" t="str">
        <f t="shared" si="1"/>
        <v/>
      </c>
    </row>
    <row r="119" spans="1:5" ht="18.75" x14ac:dyDescent="0.25">
      <c r="A119" s="141" t="s">
        <v>178</v>
      </c>
      <c r="B119" s="136" t="s">
        <v>859</v>
      </c>
      <c r="C119" s="63" t="s">
        <v>104</v>
      </c>
      <c r="D119">
        <f t="shared" si="1"/>
        <v>119</v>
      </c>
      <c r="E119">
        <v>119</v>
      </c>
    </row>
    <row r="120" spans="1:5" ht="18.75" x14ac:dyDescent="0.25">
      <c r="A120" s="141" t="s">
        <v>178</v>
      </c>
      <c r="B120" s="136" t="s">
        <v>860</v>
      </c>
      <c r="C120" s="63" t="s">
        <v>104</v>
      </c>
      <c r="D120">
        <f t="shared" si="1"/>
        <v>120</v>
      </c>
      <c r="E120">
        <v>121</v>
      </c>
    </row>
    <row r="121" spans="1:5" ht="18.75" x14ac:dyDescent="0.25">
      <c r="A121" s="141" t="s">
        <v>178</v>
      </c>
      <c r="B121" s="136" t="s">
        <v>860</v>
      </c>
      <c r="C121" s="63" t="s">
        <v>63</v>
      </c>
      <c r="D121" t="str">
        <f t="shared" si="1"/>
        <v/>
      </c>
    </row>
    <row r="122" spans="1:5" ht="18.75" x14ac:dyDescent="0.25">
      <c r="A122" s="141" t="s">
        <v>178</v>
      </c>
      <c r="B122" s="136" t="s">
        <v>861</v>
      </c>
      <c r="C122" s="63" t="s">
        <v>107</v>
      </c>
      <c r="D122">
        <f t="shared" si="1"/>
        <v>122</v>
      </c>
      <c r="E122">
        <v>122</v>
      </c>
    </row>
    <row r="123" spans="1:5" ht="18.75" x14ac:dyDescent="0.25">
      <c r="A123" s="141" t="s">
        <v>178</v>
      </c>
      <c r="B123" s="136" t="s">
        <v>189</v>
      </c>
      <c r="C123" s="63" t="s">
        <v>77</v>
      </c>
      <c r="D123">
        <f t="shared" si="1"/>
        <v>123</v>
      </c>
      <c r="E123">
        <v>125</v>
      </c>
    </row>
    <row r="124" spans="1:5" ht="18.75" x14ac:dyDescent="0.25">
      <c r="A124" s="141" t="s">
        <v>178</v>
      </c>
      <c r="B124" s="136" t="s">
        <v>189</v>
      </c>
      <c r="C124" s="63" t="s">
        <v>104</v>
      </c>
      <c r="D124" t="str">
        <f t="shared" si="1"/>
        <v/>
      </c>
    </row>
    <row r="125" spans="1:5" ht="18.75" x14ac:dyDescent="0.25">
      <c r="A125" s="141" t="s">
        <v>178</v>
      </c>
      <c r="B125" s="136" t="s">
        <v>189</v>
      </c>
      <c r="C125" s="63" t="s">
        <v>118</v>
      </c>
      <c r="D125" t="str">
        <f t="shared" si="1"/>
        <v/>
      </c>
    </row>
    <row r="126" spans="1:5" ht="18.75" x14ac:dyDescent="0.25">
      <c r="A126" s="141" t="s">
        <v>178</v>
      </c>
      <c r="B126" s="136" t="s">
        <v>862</v>
      </c>
      <c r="C126" s="63" t="s">
        <v>72</v>
      </c>
      <c r="D126">
        <f t="shared" si="1"/>
        <v>126</v>
      </c>
      <c r="E126">
        <v>126</v>
      </c>
    </row>
    <row r="127" spans="1:5" ht="18.75" x14ac:dyDescent="0.25">
      <c r="A127" s="141" t="s">
        <v>178</v>
      </c>
      <c r="B127" s="135" t="s">
        <v>910</v>
      </c>
      <c r="C127" s="63" t="s">
        <v>63</v>
      </c>
      <c r="D127">
        <f t="shared" si="1"/>
        <v>127</v>
      </c>
      <c r="E127">
        <v>128</v>
      </c>
    </row>
    <row r="128" spans="1:5" ht="18.75" x14ac:dyDescent="0.25">
      <c r="A128" s="141" t="s">
        <v>178</v>
      </c>
      <c r="B128" s="135" t="s">
        <v>910</v>
      </c>
      <c r="C128" s="63" t="s">
        <v>64</v>
      </c>
      <c r="D128" t="str">
        <f t="shared" si="1"/>
        <v/>
      </c>
    </row>
    <row r="129" spans="1:5" ht="18.75" x14ac:dyDescent="0.25">
      <c r="A129" s="141" t="s">
        <v>178</v>
      </c>
      <c r="B129" s="135" t="s">
        <v>863</v>
      </c>
      <c r="C129" s="63" t="s">
        <v>112</v>
      </c>
      <c r="D129">
        <f t="shared" si="1"/>
        <v>129</v>
      </c>
      <c r="E129">
        <v>132</v>
      </c>
    </row>
    <row r="130" spans="1:5" ht="18.75" x14ac:dyDescent="0.25">
      <c r="A130" s="141" t="s">
        <v>178</v>
      </c>
      <c r="B130" s="135" t="s">
        <v>863</v>
      </c>
      <c r="C130" s="63" t="s">
        <v>43</v>
      </c>
      <c r="D130" t="str">
        <f t="shared" si="1"/>
        <v/>
      </c>
    </row>
    <row r="131" spans="1:5" ht="18.75" x14ac:dyDescent="0.25">
      <c r="A131" s="141" t="s">
        <v>178</v>
      </c>
      <c r="B131" s="135" t="s">
        <v>863</v>
      </c>
      <c r="C131" s="63" t="s">
        <v>118</v>
      </c>
      <c r="D131" t="str">
        <f t="shared" ref="D131:D194" si="2">IF(B131&lt;&gt;B130,ROW(),"")</f>
        <v/>
      </c>
    </row>
    <row r="132" spans="1:5" ht="18.75" x14ac:dyDescent="0.25">
      <c r="A132" s="141" t="s">
        <v>178</v>
      </c>
      <c r="B132" s="135" t="s">
        <v>863</v>
      </c>
      <c r="C132" s="63" t="s">
        <v>71</v>
      </c>
      <c r="D132" t="str">
        <f t="shared" si="2"/>
        <v/>
      </c>
    </row>
    <row r="133" spans="1:5" ht="18.75" x14ac:dyDescent="0.25">
      <c r="A133" s="141" t="s">
        <v>178</v>
      </c>
      <c r="B133" s="136" t="s">
        <v>864</v>
      </c>
      <c r="C133" s="63" t="s">
        <v>117</v>
      </c>
      <c r="D133">
        <f t="shared" si="2"/>
        <v>133</v>
      </c>
      <c r="E133">
        <v>133</v>
      </c>
    </row>
    <row r="134" spans="1:5" ht="18.75" x14ac:dyDescent="0.25">
      <c r="A134" s="141" t="s">
        <v>178</v>
      </c>
      <c r="B134" s="136" t="s">
        <v>196</v>
      </c>
      <c r="C134" s="63" t="s">
        <v>107</v>
      </c>
      <c r="D134">
        <f t="shared" si="2"/>
        <v>134</v>
      </c>
      <c r="E134">
        <v>134</v>
      </c>
    </row>
    <row r="135" spans="1:5" ht="18.75" x14ac:dyDescent="0.25">
      <c r="A135" s="141" t="s">
        <v>197</v>
      </c>
      <c r="B135" s="135" t="s">
        <v>865</v>
      </c>
      <c r="C135" s="63" t="s">
        <v>55</v>
      </c>
      <c r="D135">
        <f t="shared" si="2"/>
        <v>135</v>
      </c>
      <c r="E135">
        <v>142</v>
      </c>
    </row>
    <row r="136" spans="1:5" ht="18.75" x14ac:dyDescent="0.25">
      <c r="A136" s="141" t="s">
        <v>197</v>
      </c>
      <c r="B136" s="135" t="s">
        <v>865</v>
      </c>
      <c r="C136" s="63" t="s">
        <v>77</v>
      </c>
      <c r="D136" t="str">
        <f t="shared" si="2"/>
        <v/>
      </c>
    </row>
    <row r="137" spans="1:5" ht="18.75" x14ac:dyDescent="0.25">
      <c r="A137" s="141" t="s">
        <v>197</v>
      </c>
      <c r="B137" s="135" t="s">
        <v>865</v>
      </c>
      <c r="C137" s="63" t="s">
        <v>95</v>
      </c>
      <c r="D137" t="str">
        <f t="shared" si="2"/>
        <v/>
      </c>
    </row>
    <row r="138" spans="1:5" ht="18.75" x14ac:dyDescent="0.25">
      <c r="A138" s="141" t="s">
        <v>197</v>
      </c>
      <c r="B138" s="135" t="s">
        <v>865</v>
      </c>
      <c r="C138" s="63" t="s">
        <v>104</v>
      </c>
      <c r="D138" t="str">
        <f t="shared" si="2"/>
        <v/>
      </c>
    </row>
    <row r="139" spans="1:5" ht="18.75" x14ac:dyDescent="0.25">
      <c r="A139" s="141" t="s">
        <v>197</v>
      </c>
      <c r="B139" s="135" t="s">
        <v>865</v>
      </c>
      <c r="C139" s="63" t="s">
        <v>63</v>
      </c>
      <c r="D139" t="str">
        <f t="shared" si="2"/>
        <v/>
      </c>
    </row>
    <row r="140" spans="1:5" ht="18.75" x14ac:dyDescent="0.25">
      <c r="A140" s="141" t="s">
        <v>197</v>
      </c>
      <c r="B140" s="135" t="s">
        <v>865</v>
      </c>
      <c r="C140" s="63" t="s">
        <v>66</v>
      </c>
      <c r="D140" t="str">
        <f t="shared" si="2"/>
        <v/>
      </c>
    </row>
    <row r="141" spans="1:5" ht="18.75" x14ac:dyDescent="0.25">
      <c r="A141" s="141" t="s">
        <v>197</v>
      </c>
      <c r="B141" s="135" t="s">
        <v>865</v>
      </c>
      <c r="C141" s="63" t="s">
        <v>115</v>
      </c>
      <c r="D141" t="str">
        <f t="shared" si="2"/>
        <v/>
      </c>
    </row>
    <row r="142" spans="1:5" ht="18.75" x14ac:dyDescent="0.25">
      <c r="A142" s="141" t="s">
        <v>197</v>
      </c>
      <c r="B142" s="135" t="s">
        <v>865</v>
      </c>
      <c r="C142" s="63" t="s">
        <v>71</v>
      </c>
      <c r="D142" t="str">
        <f t="shared" si="2"/>
        <v/>
      </c>
    </row>
    <row r="143" spans="1:5" ht="18.75" x14ac:dyDescent="0.25">
      <c r="A143" s="141" t="s">
        <v>197</v>
      </c>
      <c r="B143" s="136" t="s">
        <v>200</v>
      </c>
      <c r="C143" s="63" t="s">
        <v>75</v>
      </c>
      <c r="D143">
        <f t="shared" si="2"/>
        <v>143</v>
      </c>
      <c r="E143">
        <v>149</v>
      </c>
    </row>
    <row r="144" spans="1:5" ht="18.75" x14ac:dyDescent="0.25">
      <c r="A144" s="141" t="s">
        <v>197</v>
      </c>
      <c r="B144" s="136" t="s">
        <v>200</v>
      </c>
      <c r="C144" s="63" t="s">
        <v>55</v>
      </c>
      <c r="D144" t="str">
        <f t="shared" si="2"/>
        <v/>
      </c>
    </row>
    <row r="145" spans="1:5" ht="18.75" x14ac:dyDescent="0.25">
      <c r="A145" s="141" t="s">
        <v>197</v>
      </c>
      <c r="B145" s="136" t="s">
        <v>200</v>
      </c>
      <c r="C145" s="63" t="s">
        <v>77</v>
      </c>
      <c r="D145" t="str">
        <f t="shared" si="2"/>
        <v/>
      </c>
    </row>
    <row r="146" spans="1:5" ht="18.75" x14ac:dyDescent="0.25">
      <c r="A146" s="141" t="s">
        <v>197</v>
      </c>
      <c r="B146" s="136" t="s">
        <v>200</v>
      </c>
      <c r="C146" s="63" t="s">
        <v>57</v>
      </c>
      <c r="D146" t="str">
        <f t="shared" si="2"/>
        <v/>
      </c>
    </row>
    <row r="147" spans="1:5" ht="18.75" x14ac:dyDescent="0.25">
      <c r="A147" s="141" t="s">
        <v>197</v>
      </c>
      <c r="B147" s="136" t="s">
        <v>200</v>
      </c>
      <c r="C147" s="63" t="s">
        <v>82</v>
      </c>
      <c r="D147" t="str">
        <f t="shared" si="2"/>
        <v/>
      </c>
    </row>
    <row r="148" spans="1:5" ht="18.75" x14ac:dyDescent="0.25">
      <c r="A148" s="141" t="s">
        <v>197</v>
      </c>
      <c r="B148" s="136" t="s">
        <v>200</v>
      </c>
      <c r="C148" s="63" t="s">
        <v>84</v>
      </c>
      <c r="D148" t="str">
        <f t="shared" si="2"/>
        <v/>
      </c>
    </row>
    <row r="149" spans="1:5" ht="18.75" x14ac:dyDescent="0.25">
      <c r="A149" s="141" t="s">
        <v>197</v>
      </c>
      <c r="B149" s="136" t="s">
        <v>200</v>
      </c>
      <c r="C149" s="63" t="s">
        <v>71</v>
      </c>
      <c r="D149" t="str">
        <f t="shared" si="2"/>
        <v/>
      </c>
    </row>
    <row r="150" spans="1:5" ht="18.75" x14ac:dyDescent="0.25">
      <c r="A150" s="141" t="s">
        <v>202</v>
      </c>
      <c r="B150" s="136" t="s">
        <v>203</v>
      </c>
      <c r="C150" s="63" t="s">
        <v>42</v>
      </c>
      <c r="D150">
        <f t="shared" si="2"/>
        <v>150</v>
      </c>
      <c r="E150">
        <v>151</v>
      </c>
    </row>
    <row r="151" spans="1:5" ht="18.75" x14ac:dyDescent="0.25">
      <c r="A151" s="141" t="s">
        <v>202</v>
      </c>
      <c r="B151" s="136" t="s">
        <v>203</v>
      </c>
      <c r="C151" s="63" t="s">
        <v>71</v>
      </c>
      <c r="D151" t="str">
        <f t="shared" si="2"/>
        <v/>
      </c>
    </row>
    <row r="152" spans="1:5" ht="18.75" x14ac:dyDescent="0.25">
      <c r="A152" s="141" t="s">
        <v>202</v>
      </c>
      <c r="B152" s="136" t="s">
        <v>204</v>
      </c>
      <c r="C152" s="63" t="s">
        <v>42</v>
      </c>
      <c r="D152">
        <f t="shared" si="2"/>
        <v>152</v>
      </c>
      <c r="E152">
        <v>153</v>
      </c>
    </row>
    <row r="153" spans="1:5" ht="18.75" x14ac:dyDescent="0.25">
      <c r="A153" s="141" t="s">
        <v>202</v>
      </c>
      <c r="B153" s="136" t="s">
        <v>204</v>
      </c>
      <c r="C153" s="63" t="s">
        <v>71</v>
      </c>
      <c r="D153" t="str">
        <f t="shared" si="2"/>
        <v/>
      </c>
    </row>
    <row r="154" spans="1:5" ht="18.75" x14ac:dyDescent="0.25">
      <c r="A154" s="141" t="s">
        <v>205</v>
      </c>
      <c r="B154" s="136" t="s">
        <v>866</v>
      </c>
      <c r="C154" s="63" t="s">
        <v>54</v>
      </c>
      <c r="D154">
        <f t="shared" si="2"/>
        <v>154</v>
      </c>
      <c r="E154">
        <v>156</v>
      </c>
    </row>
    <row r="155" spans="1:5" ht="18.75" x14ac:dyDescent="0.25">
      <c r="A155" s="141" t="s">
        <v>205</v>
      </c>
      <c r="B155" s="136" t="s">
        <v>866</v>
      </c>
      <c r="C155" s="63" t="s">
        <v>42</v>
      </c>
      <c r="D155" t="str">
        <f t="shared" si="2"/>
        <v/>
      </c>
    </row>
    <row r="156" spans="1:5" ht="18.75" x14ac:dyDescent="0.25">
      <c r="A156" s="141" t="s">
        <v>205</v>
      </c>
      <c r="B156" s="136" t="s">
        <v>866</v>
      </c>
      <c r="C156" s="63" t="s">
        <v>71</v>
      </c>
      <c r="D156" t="str">
        <f t="shared" si="2"/>
        <v/>
      </c>
    </row>
    <row r="157" spans="1:5" ht="18.75" x14ac:dyDescent="0.25">
      <c r="A157" s="141" t="s">
        <v>205</v>
      </c>
      <c r="B157" s="135" t="s">
        <v>911</v>
      </c>
      <c r="C157" s="63" t="s">
        <v>112</v>
      </c>
      <c r="D157">
        <f t="shared" si="2"/>
        <v>157</v>
      </c>
      <c r="E157">
        <v>157</v>
      </c>
    </row>
    <row r="158" spans="1:5" ht="18.75" x14ac:dyDescent="0.25">
      <c r="A158" s="141" t="s">
        <v>205</v>
      </c>
      <c r="B158" s="136" t="s">
        <v>208</v>
      </c>
      <c r="C158" s="63" t="s">
        <v>40</v>
      </c>
      <c r="D158">
        <f t="shared" si="2"/>
        <v>158</v>
      </c>
      <c r="E158">
        <v>163</v>
      </c>
    </row>
    <row r="159" spans="1:5" ht="18.75" x14ac:dyDescent="0.25">
      <c r="A159" s="141" t="s">
        <v>205</v>
      </c>
      <c r="B159" s="136" t="s">
        <v>208</v>
      </c>
      <c r="C159" s="63" t="s">
        <v>53</v>
      </c>
      <c r="D159" t="str">
        <f t="shared" si="2"/>
        <v/>
      </c>
    </row>
    <row r="160" spans="1:5" ht="18.75" x14ac:dyDescent="0.25">
      <c r="A160" s="141" t="s">
        <v>205</v>
      </c>
      <c r="B160" s="136" t="s">
        <v>208</v>
      </c>
      <c r="C160" s="63" t="s">
        <v>67</v>
      </c>
      <c r="D160" t="str">
        <f t="shared" si="2"/>
        <v/>
      </c>
    </row>
    <row r="161" spans="1:5" ht="18.75" x14ac:dyDescent="0.25">
      <c r="A161" s="141" t="s">
        <v>205</v>
      </c>
      <c r="B161" s="136" t="s">
        <v>208</v>
      </c>
      <c r="C161" s="63" t="s">
        <v>39</v>
      </c>
      <c r="D161" t="str">
        <f t="shared" si="2"/>
        <v/>
      </c>
    </row>
    <row r="162" spans="1:5" ht="18.75" x14ac:dyDescent="0.25">
      <c r="A162" s="141" t="s">
        <v>205</v>
      </c>
      <c r="B162" s="136" t="s">
        <v>208</v>
      </c>
      <c r="C162" s="63" t="s">
        <v>42</v>
      </c>
      <c r="D162" t="str">
        <f t="shared" si="2"/>
        <v/>
      </c>
    </row>
    <row r="163" spans="1:5" ht="18.75" x14ac:dyDescent="0.25">
      <c r="A163" s="141" t="s">
        <v>205</v>
      </c>
      <c r="B163" s="136" t="s">
        <v>208</v>
      </c>
      <c r="C163" s="63" t="s">
        <v>70</v>
      </c>
      <c r="D163" t="str">
        <f t="shared" si="2"/>
        <v/>
      </c>
    </row>
    <row r="164" spans="1:5" ht="18.75" x14ac:dyDescent="0.25">
      <c r="A164" s="141" t="s">
        <v>205</v>
      </c>
      <c r="B164" s="136" t="s">
        <v>210</v>
      </c>
      <c r="C164" s="63" t="s">
        <v>112</v>
      </c>
      <c r="D164">
        <f t="shared" si="2"/>
        <v>164</v>
      </c>
      <c r="E164">
        <v>167</v>
      </c>
    </row>
    <row r="165" spans="1:5" ht="18.75" x14ac:dyDescent="0.25">
      <c r="A165" s="141" t="s">
        <v>205</v>
      </c>
      <c r="B165" s="136" t="s">
        <v>210</v>
      </c>
      <c r="C165" s="63" t="s">
        <v>42</v>
      </c>
      <c r="D165" t="str">
        <f t="shared" si="2"/>
        <v/>
      </c>
    </row>
    <row r="166" spans="1:5" ht="18.75" x14ac:dyDescent="0.25">
      <c r="A166" s="141" t="s">
        <v>205</v>
      </c>
      <c r="B166" s="136" t="s">
        <v>210</v>
      </c>
      <c r="C166" s="63" t="s">
        <v>70</v>
      </c>
      <c r="D166" t="str">
        <f t="shared" si="2"/>
        <v/>
      </c>
    </row>
    <row r="167" spans="1:5" ht="18.75" x14ac:dyDescent="0.25">
      <c r="A167" s="141" t="s">
        <v>205</v>
      </c>
      <c r="B167" s="136" t="s">
        <v>210</v>
      </c>
      <c r="C167" s="63" t="s">
        <v>71</v>
      </c>
      <c r="D167" t="str">
        <f t="shared" si="2"/>
        <v/>
      </c>
    </row>
    <row r="168" spans="1:5" ht="18.75" x14ac:dyDescent="0.25">
      <c r="A168" s="141" t="s">
        <v>205</v>
      </c>
      <c r="B168" s="136" t="s">
        <v>92</v>
      </c>
      <c r="C168" s="63" t="s">
        <v>39</v>
      </c>
      <c r="D168">
        <f t="shared" si="2"/>
        <v>168</v>
      </c>
      <c r="E168">
        <v>168</v>
      </c>
    </row>
    <row r="169" spans="1:5" ht="18.75" x14ac:dyDescent="0.25">
      <c r="A169" s="141" t="s">
        <v>205</v>
      </c>
      <c r="B169" s="136" t="s">
        <v>867</v>
      </c>
      <c r="C169" s="63" t="s">
        <v>39</v>
      </c>
      <c r="D169">
        <f t="shared" si="2"/>
        <v>169</v>
      </c>
      <c r="E169">
        <v>169</v>
      </c>
    </row>
    <row r="170" spans="1:5" ht="18.75" x14ac:dyDescent="0.25">
      <c r="A170" s="141" t="s">
        <v>205</v>
      </c>
      <c r="B170" s="136" t="s">
        <v>214</v>
      </c>
      <c r="C170" s="63" t="s">
        <v>40</v>
      </c>
      <c r="D170">
        <f t="shared" si="2"/>
        <v>170</v>
      </c>
      <c r="E170">
        <v>178</v>
      </c>
    </row>
    <row r="171" spans="1:5" ht="18.75" x14ac:dyDescent="0.25">
      <c r="A171" s="141" t="s">
        <v>205</v>
      </c>
      <c r="B171" s="136" t="s">
        <v>214</v>
      </c>
      <c r="C171" s="63" t="s">
        <v>53</v>
      </c>
      <c r="D171" t="str">
        <f t="shared" si="2"/>
        <v/>
      </c>
    </row>
    <row r="172" spans="1:5" ht="18.75" x14ac:dyDescent="0.25">
      <c r="A172" s="141" t="s">
        <v>205</v>
      </c>
      <c r="B172" s="136" t="s">
        <v>214</v>
      </c>
      <c r="C172" s="63" t="s">
        <v>54</v>
      </c>
      <c r="D172" t="str">
        <f t="shared" si="2"/>
        <v/>
      </c>
    </row>
    <row r="173" spans="1:5" ht="18.75" x14ac:dyDescent="0.25">
      <c r="A173" s="141" t="s">
        <v>205</v>
      </c>
      <c r="B173" s="136" t="s">
        <v>214</v>
      </c>
      <c r="C173" s="63" t="s">
        <v>77</v>
      </c>
      <c r="D173" t="str">
        <f t="shared" si="2"/>
        <v/>
      </c>
    </row>
    <row r="174" spans="1:5" ht="18.75" x14ac:dyDescent="0.25">
      <c r="A174" s="141" t="s">
        <v>205</v>
      </c>
      <c r="B174" s="136" t="s">
        <v>214</v>
      </c>
      <c r="C174" s="63" t="s">
        <v>95</v>
      </c>
      <c r="D174" t="str">
        <f t="shared" si="2"/>
        <v/>
      </c>
    </row>
    <row r="175" spans="1:5" ht="18.75" x14ac:dyDescent="0.25">
      <c r="A175" s="141" t="s">
        <v>205</v>
      </c>
      <c r="B175" s="136" t="s">
        <v>214</v>
      </c>
      <c r="C175" s="63" t="s">
        <v>114</v>
      </c>
      <c r="D175" t="str">
        <f t="shared" si="2"/>
        <v/>
      </c>
    </row>
    <row r="176" spans="1:5" ht="18.75" x14ac:dyDescent="0.25">
      <c r="A176" s="141" t="s">
        <v>205</v>
      </c>
      <c r="B176" s="136" t="s">
        <v>214</v>
      </c>
      <c r="C176" s="63" t="s">
        <v>72</v>
      </c>
      <c r="D176" t="str">
        <f t="shared" si="2"/>
        <v/>
      </c>
    </row>
    <row r="177" spans="1:5" ht="18.75" x14ac:dyDescent="0.25">
      <c r="A177" s="141" t="s">
        <v>205</v>
      </c>
      <c r="B177" s="136" t="s">
        <v>214</v>
      </c>
      <c r="C177" s="63" t="s">
        <v>73</v>
      </c>
      <c r="D177" t="str">
        <f t="shared" si="2"/>
        <v/>
      </c>
    </row>
    <row r="178" spans="1:5" ht="18.75" x14ac:dyDescent="0.25">
      <c r="A178" s="141" t="s">
        <v>205</v>
      </c>
      <c r="B178" s="136" t="s">
        <v>214</v>
      </c>
      <c r="C178" s="63" t="s">
        <v>115</v>
      </c>
      <c r="D178" t="str">
        <f t="shared" si="2"/>
        <v/>
      </c>
    </row>
    <row r="179" spans="1:5" ht="18.75" x14ac:dyDescent="0.25">
      <c r="A179" s="141" t="s">
        <v>205</v>
      </c>
      <c r="B179" s="136" t="s">
        <v>216</v>
      </c>
      <c r="C179" s="63" t="s">
        <v>67</v>
      </c>
      <c r="D179">
        <f t="shared" si="2"/>
        <v>179</v>
      </c>
      <c r="E179">
        <v>182</v>
      </c>
    </row>
    <row r="180" spans="1:5" ht="18.75" x14ac:dyDescent="0.25">
      <c r="A180" s="141" t="s">
        <v>205</v>
      </c>
      <c r="B180" s="136" t="s">
        <v>216</v>
      </c>
      <c r="C180" s="63" t="s">
        <v>39</v>
      </c>
      <c r="D180" t="str">
        <f t="shared" si="2"/>
        <v/>
      </c>
    </row>
    <row r="181" spans="1:5" ht="18.75" x14ac:dyDescent="0.25">
      <c r="A181" s="141" t="s">
        <v>205</v>
      </c>
      <c r="B181" s="136" t="s">
        <v>216</v>
      </c>
      <c r="C181" s="63" t="s">
        <v>68</v>
      </c>
      <c r="D181" t="str">
        <f t="shared" si="2"/>
        <v/>
      </c>
    </row>
    <row r="182" spans="1:5" ht="18.75" x14ac:dyDescent="0.25">
      <c r="A182" s="141" t="s">
        <v>205</v>
      </c>
      <c r="B182" s="136" t="s">
        <v>216</v>
      </c>
      <c r="C182" s="63" t="s">
        <v>47</v>
      </c>
      <c r="D182" t="str">
        <f t="shared" si="2"/>
        <v/>
      </c>
    </row>
    <row r="183" spans="1:5" ht="18.75" x14ac:dyDescent="0.25">
      <c r="A183" s="141" t="s">
        <v>205</v>
      </c>
      <c r="B183" s="136" t="s">
        <v>218</v>
      </c>
      <c r="C183" s="63" t="s">
        <v>54</v>
      </c>
      <c r="D183">
        <f t="shared" si="2"/>
        <v>183</v>
      </c>
      <c r="E183">
        <v>185</v>
      </c>
    </row>
    <row r="184" spans="1:5" ht="18.75" x14ac:dyDescent="0.25">
      <c r="A184" s="141" t="s">
        <v>205</v>
      </c>
      <c r="B184" s="136" t="s">
        <v>218</v>
      </c>
      <c r="C184" s="63" t="s">
        <v>39</v>
      </c>
      <c r="D184" t="str">
        <f t="shared" si="2"/>
        <v/>
      </c>
    </row>
    <row r="185" spans="1:5" ht="18.75" x14ac:dyDescent="0.25">
      <c r="A185" s="141" t="s">
        <v>205</v>
      </c>
      <c r="B185" s="136" t="s">
        <v>218</v>
      </c>
      <c r="C185" s="63" t="s">
        <v>71</v>
      </c>
      <c r="D185" t="str">
        <f t="shared" si="2"/>
        <v/>
      </c>
    </row>
    <row r="186" spans="1:5" ht="18.75" x14ac:dyDescent="0.25">
      <c r="A186" s="141" t="s">
        <v>205</v>
      </c>
      <c r="B186" s="136" t="s">
        <v>868</v>
      </c>
      <c r="C186" s="63" t="s">
        <v>40</v>
      </c>
      <c r="D186">
        <f t="shared" si="2"/>
        <v>186</v>
      </c>
      <c r="E186">
        <v>188</v>
      </c>
    </row>
    <row r="187" spans="1:5" ht="18.75" x14ac:dyDescent="0.25">
      <c r="A187" s="141" t="s">
        <v>205</v>
      </c>
      <c r="B187" s="136" t="s">
        <v>868</v>
      </c>
      <c r="C187" s="63" t="s">
        <v>53</v>
      </c>
      <c r="D187" t="str">
        <f t="shared" si="2"/>
        <v/>
      </c>
    </row>
    <row r="188" spans="1:5" ht="18.75" x14ac:dyDescent="0.25">
      <c r="A188" s="141" t="s">
        <v>205</v>
      </c>
      <c r="B188" s="136" t="s">
        <v>868</v>
      </c>
      <c r="C188" s="63" t="s">
        <v>42</v>
      </c>
      <c r="D188" t="str">
        <f t="shared" si="2"/>
        <v/>
      </c>
    </row>
    <row r="189" spans="1:5" ht="18.75" x14ac:dyDescent="0.25">
      <c r="A189" s="141" t="s">
        <v>205</v>
      </c>
      <c r="B189" s="136" t="s">
        <v>220</v>
      </c>
      <c r="C189" s="63" t="s">
        <v>67</v>
      </c>
      <c r="D189">
        <f t="shared" si="2"/>
        <v>189</v>
      </c>
      <c r="E189">
        <v>189</v>
      </c>
    </row>
    <row r="190" spans="1:5" ht="18.75" x14ac:dyDescent="0.25">
      <c r="A190" s="141" t="s">
        <v>205</v>
      </c>
      <c r="B190" s="136" t="s">
        <v>221</v>
      </c>
      <c r="C190" s="63" t="s">
        <v>66</v>
      </c>
      <c r="D190">
        <f t="shared" si="2"/>
        <v>190</v>
      </c>
      <c r="E190">
        <v>194</v>
      </c>
    </row>
    <row r="191" spans="1:5" ht="18.75" x14ac:dyDescent="0.25">
      <c r="A191" s="141" t="s">
        <v>205</v>
      </c>
      <c r="B191" s="136" t="s">
        <v>221</v>
      </c>
      <c r="C191" s="63" t="s">
        <v>67</v>
      </c>
      <c r="D191" t="str">
        <f t="shared" si="2"/>
        <v/>
      </c>
    </row>
    <row r="192" spans="1:5" ht="18.75" x14ac:dyDescent="0.25">
      <c r="A192" s="141" t="s">
        <v>205</v>
      </c>
      <c r="B192" s="136" t="s">
        <v>221</v>
      </c>
      <c r="C192" s="63" t="s">
        <v>68</v>
      </c>
      <c r="D192" t="str">
        <f t="shared" si="2"/>
        <v/>
      </c>
    </row>
    <row r="193" spans="1:5" ht="18.75" x14ac:dyDescent="0.25">
      <c r="A193" s="141" t="s">
        <v>205</v>
      </c>
      <c r="B193" s="136" t="s">
        <v>221</v>
      </c>
      <c r="C193" s="63" t="s">
        <v>50</v>
      </c>
      <c r="D193" t="str">
        <f t="shared" si="2"/>
        <v/>
      </c>
    </row>
    <row r="194" spans="1:5" ht="18.75" x14ac:dyDescent="0.25">
      <c r="A194" s="141" t="s">
        <v>205</v>
      </c>
      <c r="B194" s="136" t="s">
        <v>221</v>
      </c>
      <c r="C194" s="63" t="s">
        <v>70</v>
      </c>
      <c r="D194" t="str">
        <f t="shared" si="2"/>
        <v/>
      </c>
    </row>
    <row r="195" spans="1:5" ht="18.75" x14ac:dyDescent="0.25">
      <c r="A195" s="141" t="s">
        <v>205</v>
      </c>
      <c r="B195" s="136" t="s">
        <v>869</v>
      </c>
      <c r="C195" s="63" t="s">
        <v>54</v>
      </c>
      <c r="D195">
        <f t="shared" ref="D195:D258" si="3">IF(B195&lt;&gt;B194,ROW(),"")</f>
        <v>195</v>
      </c>
      <c r="E195">
        <v>197</v>
      </c>
    </row>
    <row r="196" spans="1:5" ht="18.75" x14ac:dyDescent="0.25">
      <c r="A196" s="141" t="s">
        <v>205</v>
      </c>
      <c r="B196" s="136" t="s">
        <v>869</v>
      </c>
      <c r="C196" s="63" t="s">
        <v>42</v>
      </c>
      <c r="D196" t="str">
        <f t="shared" si="3"/>
        <v/>
      </c>
    </row>
    <row r="197" spans="1:5" ht="18.75" x14ac:dyDescent="0.25">
      <c r="A197" s="141" t="s">
        <v>205</v>
      </c>
      <c r="B197" s="136" t="s">
        <v>869</v>
      </c>
      <c r="C197" s="63" t="s">
        <v>71</v>
      </c>
      <c r="D197" t="str">
        <f t="shared" si="3"/>
        <v/>
      </c>
    </row>
    <row r="198" spans="1:5" ht="18.75" x14ac:dyDescent="0.25">
      <c r="A198" s="141" t="s">
        <v>205</v>
      </c>
      <c r="B198" s="136" t="s">
        <v>870</v>
      </c>
      <c r="C198" s="63" t="s">
        <v>77</v>
      </c>
      <c r="D198">
        <f t="shared" si="3"/>
        <v>198</v>
      </c>
      <c r="E198">
        <v>198</v>
      </c>
    </row>
    <row r="199" spans="1:5" ht="18.75" x14ac:dyDescent="0.25">
      <c r="A199" s="141" t="s">
        <v>205</v>
      </c>
      <c r="B199" s="135" t="s">
        <v>912</v>
      </c>
      <c r="C199" s="63" t="s">
        <v>77</v>
      </c>
      <c r="D199">
        <f t="shared" si="3"/>
        <v>199</v>
      </c>
      <c r="E199">
        <v>201</v>
      </c>
    </row>
    <row r="200" spans="1:5" ht="18.75" x14ac:dyDescent="0.25">
      <c r="A200" s="141" t="s">
        <v>205</v>
      </c>
      <c r="B200" s="135" t="s">
        <v>912</v>
      </c>
      <c r="C200" s="63" t="s">
        <v>43</v>
      </c>
      <c r="D200" t="str">
        <f t="shared" si="3"/>
        <v/>
      </c>
    </row>
    <row r="201" spans="1:5" ht="18.75" x14ac:dyDescent="0.25">
      <c r="A201" s="141" t="s">
        <v>205</v>
      </c>
      <c r="B201" s="135" t="s">
        <v>912</v>
      </c>
      <c r="C201" s="63" t="s">
        <v>70</v>
      </c>
      <c r="D201" t="str">
        <f t="shared" si="3"/>
        <v/>
      </c>
    </row>
    <row r="202" spans="1:5" ht="18.75" x14ac:dyDescent="0.25">
      <c r="A202" s="141" t="s">
        <v>205</v>
      </c>
      <c r="B202" s="136" t="s">
        <v>226</v>
      </c>
      <c r="C202" s="63" t="s">
        <v>54</v>
      </c>
      <c r="D202">
        <f t="shared" si="3"/>
        <v>202</v>
      </c>
      <c r="E202">
        <v>206</v>
      </c>
    </row>
    <row r="203" spans="1:5" ht="18.75" x14ac:dyDescent="0.25">
      <c r="A203" s="141" t="s">
        <v>205</v>
      </c>
      <c r="B203" s="136" t="s">
        <v>226</v>
      </c>
      <c r="C203" s="63" t="s">
        <v>112</v>
      </c>
      <c r="D203" t="str">
        <f t="shared" si="3"/>
        <v/>
      </c>
    </row>
    <row r="204" spans="1:5" ht="18.75" x14ac:dyDescent="0.25">
      <c r="A204" s="141" t="s">
        <v>205</v>
      </c>
      <c r="B204" s="136" t="s">
        <v>226</v>
      </c>
      <c r="C204" s="63" t="s">
        <v>42</v>
      </c>
      <c r="D204" t="str">
        <f t="shared" si="3"/>
        <v/>
      </c>
    </row>
    <row r="205" spans="1:5" ht="18.75" x14ac:dyDescent="0.25">
      <c r="A205" s="141" t="s">
        <v>205</v>
      </c>
      <c r="B205" s="136" t="s">
        <v>226</v>
      </c>
      <c r="C205" s="3" t="s">
        <v>70</v>
      </c>
      <c r="D205" t="str">
        <f t="shared" si="3"/>
        <v/>
      </c>
    </row>
    <row r="206" spans="1:5" ht="18.75" x14ac:dyDescent="0.25">
      <c r="A206" s="141" t="s">
        <v>205</v>
      </c>
      <c r="B206" s="136" t="s">
        <v>226</v>
      </c>
      <c r="C206" s="63" t="s">
        <v>71</v>
      </c>
      <c r="D206" t="str">
        <f t="shared" si="3"/>
        <v/>
      </c>
    </row>
    <row r="207" spans="1:5" ht="18.75" x14ac:dyDescent="0.25">
      <c r="A207" s="141" t="s">
        <v>205</v>
      </c>
      <c r="B207" s="136" t="s">
        <v>871</v>
      </c>
      <c r="C207" s="63" t="s">
        <v>67</v>
      </c>
      <c r="D207">
        <f t="shared" si="3"/>
        <v>207</v>
      </c>
      <c r="E207">
        <v>207</v>
      </c>
    </row>
    <row r="208" spans="1:5" ht="18.75" x14ac:dyDescent="0.25">
      <c r="A208" s="141" t="s">
        <v>228</v>
      </c>
      <c r="B208" s="136" t="s">
        <v>116</v>
      </c>
      <c r="C208" s="63" t="s">
        <v>50</v>
      </c>
      <c r="D208">
        <f t="shared" si="3"/>
        <v>208</v>
      </c>
      <c r="E208">
        <v>208</v>
      </c>
    </row>
    <row r="209" spans="1:5" ht="18.75" x14ac:dyDescent="0.25">
      <c r="A209" s="141" t="s">
        <v>228</v>
      </c>
      <c r="B209" s="136" t="s">
        <v>872</v>
      </c>
      <c r="C209" s="63" t="s">
        <v>59</v>
      </c>
      <c r="D209">
        <f t="shared" si="3"/>
        <v>209</v>
      </c>
      <c r="E209">
        <v>209</v>
      </c>
    </row>
    <row r="210" spans="1:5" ht="18.75" x14ac:dyDescent="0.25">
      <c r="A210" s="141" t="s">
        <v>228</v>
      </c>
      <c r="B210" s="136" t="s">
        <v>230</v>
      </c>
      <c r="C210" s="63" t="s">
        <v>82</v>
      </c>
      <c r="D210">
        <f t="shared" si="3"/>
        <v>210</v>
      </c>
      <c r="E210">
        <v>212</v>
      </c>
    </row>
    <row r="211" spans="1:5" ht="18.75" x14ac:dyDescent="0.25">
      <c r="A211" s="141" t="s">
        <v>228</v>
      </c>
      <c r="B211" s="136" t="s">
        <v>230</v>
      </c>
      <c r="C211" s="63" t="s">
        <v>84</v>
      </c>
      <c r="D211" t="str">
        <f t="shared" si="3"/>
        <v/>
      </c>
    </row>
    <row r="212" spans="1:5" ht="18.75" x14ac:dyDescent="0.25">
      <c r="A212" s="141" t="s">
        <v>228</v>
      </c>
      <c r="B212" s="136" t="s">
        <v>230</v>
      </c>
      <c r="C212" s="63" t="s">
        <v>65</v>
      </c>
      <c r="D212" t="str">
        <f t="shared" si="3"/>
        <v/>
      </c>
    </row>
    <row r="213" spans="1:5" ht="18.75" x14ac:dyDescent="0.25">
      <c r="A213" s="141" t="s">
        <v>228</v>
      </c>
      <c r="B213" s="136" t="s">
        <v>105</v>
      </c>
      <c r="C213" s="63" t="s">
        <v>63</v>
      </c>
      <c r="D213">
        <f t="shared" si="3"/>
        <v>213</v>
      </c>
      <c r="E213">
        <v>215</v>
      </c>
    </row>
    <row r="214" spans="1:5" ht="18.75" x14ac:dyDescent="0.25">
      <c r="A214" s="141" t="s">
        <v>228</v>
      </c>
      <c r="B214" s="136" t="s">
        <v>105</v>
      </c>
      <c r="C214" s="63" t="s">
        <v>48</v>
      </c>
      <c r="D214" t="str">
        <f t="shared" si="3"/>
        <v/>
      </c>
    </row>
    <row r="215" spans="1:5" ht="18.75" x14ac:dyDescent="0.25">
      <c r="A215" s="141" t="s">
        <v>228</v>
      </c>
      <c r="B215" s="136" t="s">
        <v>105</v>
      </c>
      <c r="C215" s="63" t="s">
        <v>51</v>
      </c>
      <c r="D215" t="str">
        <f t="shared" si="3"/>
        <v/>
      </c>
    </row>
    <row r="216" spans="1:5" ht="18.75" x14ac:dyDescent="0.25">
      <c r="A216" s="141" t="s">
        <v>228</v>
      </c>
      <c r="B216" s="136" t="s">
        <v>873</v>
      </c>
      <c r="C216" s="63" t="s">
        <v>50</v>
      </c>
      <c r="D216">
        <f t="shared" si="3"/>
        <v>216</v>
      </c>
      <c r="E216">
        <v>216</v>
      </c>
    </row>
    <row r="217" spans="1:5" ht="18.75" x14ac:dyDescent="0.25">
      <c r="A217" s="141" t="s">
        <v>228</v>
      </c>
      <c r="B217" s="136" t="s">
        <v>874</v>
      </c>
      <c r="C217" s="63" t="s">
        <v>82</v>
      </c>
      <c r="D217">
        <f t="shared" si="3"/>
        <v>217</v>
      </c>
      <c r="E217">
        <v>219</v>
      </c>
    </row>
    <row r="218" spans="1:5" ht="18.75" x14ac:dyDescent="0.25">
      <c r="A218" s="141" t="s">
        <v>228</v>
      </c>
      <c r="B218" s="136" t="s">
        <v>874</v>
      </c>
      <c r="C218" s="63" t="s">
        <v>84</v>
      </c>
      <c r="D218" t="str">
        <f t="shared" si="3"/>
        <v/>
      </c>
    </row>
    <row r="219" spans="1:5" ht="18.75" x14ac:dyDescent="0.25">
      <c r="A219" s="141" t="s">
        <v>228</v>
      </c>
      <c r="B219" s="136" t="s">
        <v>874</v>
      </c>
      <c r="C219" s="63" t="s">
        <v>65</v>
      </c>
      <c r="D219" t="str">
        <f t="shared" si="3"/>
        <v/>
      </c>
    </row>
    <row r="220" spans="1:5" ht="18.75" x14ac:dyDescent="0.25">
      <c r="A220" s="141" t="s">
        <v>228</v>
      </c>
      <c r="B220" s="136" t="s">
        <v>875</v>
      </c>
      <c r="C220" s="63" t="s">
        <v>55</v>
      </c>
      <c r="D220">
        <f t="shared" si="3"/>
        <v>220</v>
      </c>
      <c r="E220">
        <v>220</v>
      </c>
    </row>
    <row r="221" spans="1:5" ht="18.75" x14ac:dyDescent="0.25">
      <c r="A221" s="141" t="s">
        <v>228</v>
      </c>
      <c r="B221" s="136" t="s">
        <v>876</v>
      </c>
      <c r="C221" s="63" t="s">
        <v>51</v>
      </c>
      <c r="D221">
        <f t="shared" si="3"/>
        <v>221</v>
      </c>
      <c r="E221">
        <v>221</v>
      </c>
    </row>
    <row r="222" spans="1:5" ht="18.75" x14ac:dyDescent="0.25">
      <c r="A222" s="141" t="s">
        <v>228</v>
      </c>
      <c r="B222" s="136" t="s">
        <v>110</v>
      </c>
      <c r="C222" s="63" t="s">
        <v>67</v>
      </c>
      <c r="D222">
        <f t="shared" si="3"/>
        <v>222</v>
      </c>
      <c r="E222">
        <v>222</v>
      </c>
    </row>
    <row r="223" spans="1:5" ht="18.75" x14ac:dyDescent="0.25">
      <c r="A223" s="141" t="s">
        <v>228</v>
      </c>
      <c r="B223" s="135" t="s">
        <v>295</v>
      </c>
      <c r="C223" s="63" t="s">
        <v>112</v>
      </c>
      <c r="D223">
        <f t="shared" si="3"/>
        <v>223</v>
      </c>
      <c r="E223">
        <v>224</v>
      </c>
    </row>
    <row r="224" spans="1:5" ht="18.75" x14ac:dyDescent="0.25">
      <c r="A224" s="141" t="s">
        <v>228</v>
      </c>
      <c r="B224" s="135" t="s">
        <v>295</v>
      </c>
      <c r="C224" s="63" t="s">
        <v>42</v>
      </c>
      <c r="D224" t="str">
        <f t="shared" si="3"/>
        <v/>
      </c>
    </row>
    <row r="225" spans="1:5" ht="18.75" x14ac:dyDescent="0.25">
      <c r="A225" s="141" t="s">
        <v>228</v>
      </c>
      <c r="B225" s="136" t="s">
        <v>877</v>
      </c>
      <c r="C225" s="63" t="s">
        <v>112</v>
      </c>
      <c r="D225">
        <f t="shared" si="3"/>
        <v>225</v>
      </c>
      <c r="E225">
        <v>225</v>
      </c>
    </row>
    <row r="226" spans="1:5" ht="18.75" x14ac:dyDescent="0.25">
      <c r="A226" s="141" t="s">
        <v>228</v>
      </c>
      <c r="B226" s="136" t="s">
        <v>878</v>
      </c>
      <c r="C226" s="63" t="s">
        <v>112</v>
      </c>
      <c r="D226">
        <f t="shared" si="3"/>
        <v>226</v>
      </c>
      <c r="E226">
        <v>226</v>
      </c>
    </row>
    <row r="227" spans="1:5" ht="18.75" x14ac:dyDescent="0.25">
      <c r="A227" s="141" t="s">
        <v>228</v>
      </c>
      <c r="B227" s="136" t="s">
        <v>879</v>
      </c>
      <c r="C227" s="63" t="s">
        <v>67</v>
      </c>
      <c r="D227">
        <f t="shared" si="3"/>
        <v>227</v>
      </c>
      <c r="E227">
        <v>229</v>
      </c>
    </row>
    <row r="228" spans="1:5" ht="18.75" x14ac:dyDescent="0.25">
      <c r="A228" s="141" t="s">
        <v>228</v>
      </c>
      <c r="B228" s="136" t="s">
        <v>879</v>
      </c>
      <c r="C228" s="63" t="s">
        <v>112</v>
      </c>
      <c r="D228" t="str">
        <f t="shared" si="3"/>
        <v/>
      </c>
    </row>
    <row r="229" spans="1:5" ht="18.75" x14ac:dyDescent="0.25">
      <c r="A229" s="141" t="s">
        <v>228</v>
      </c>
      <c r="B229" s="136" t="s">
        <v>879</v>
      </c>
      <c r="C229" s="63" t="s">
        <v>42</v>
      </c>
      <c r="D229" t="str">
        <f t="shared" si="3"/>
        <v/>
      </c>
    </row>
    <row r="230" spans="1:5" ht="18.75" x14ac:dyDescent="0.25">
      <c r="A230" s="141" t="s">
        <v>228</v>
      </c>
      <c r="B230" s="136" t="s">
        <v>880</v>
      </c>
      <c r="C230" s="3" t="s">
        <v>77</v>
      </c>
      <c r="D230">
        <f t="shared" si="3"/>
        <v>230</v>
      </c>
      <c r="E230">
        <v>230</v>
      </c>
    </row>
    <row r="231" spans="1:5" ht="18.75" x14ac:dyDescent="0.25">
      <c r="A231" s="141" t="s">
        <v>228</v>
      </c>
      <c r="B231" s="136" t="s">
        <v>881</v>
      </c>
      <c r="C231" s="63" t="s">
        <v>115</v>
      </c>
      <c r="D231">
        <f t="shared" si="3"/>
        <v>231</v>
      </c>
      <c r="E231">
        <v>231</v>
      </c>
    </row>
    <row r="232" spans="1:5" ht="18.75" x14ac:dyDescent="0.25">
      <c r="A232" s="141" t="s">
        <v>228</v>
      </c>
      <c r="B232" s="136" t="s">
        <v>102</v>
      </c>
      <c r="C232" s="63" t="s">
        <v>38</v>
      </c>
      <c r="D232">
        <f t="shared" si="3"/>
        <v>232</v>
      </c>
      <c r="E232">
        <v>232</v>
      </c>
    </row>
    <row r="233" spans="1:5" ht="18.75" x14ac:dyDescent="0.25">
      <c r="A233" s="141" t="s">
        <v>228</v>
      </c>
      <c r="B233" s="135" t="s">
        <v>100</v>
      </c>
      <c r="C233" s="63" t="s">
        <v>59</v>
      </c>
      <c r="D233">
        <f t="shared" si="3"/>
        <v>233</v>
      </c>
      <c r="E233">
        <v>234</v>
      </c>
    </row>
    <row r="234" spans="1:5" ht="18.75" x14ac:dyDescent="0.25">
      <c r="A234" s="141" t="s">
        <v>228</v>
      </c>
      <c r="B234" s="135" t="s">
        <v>100</v>
      </c>
      <c r="C234" s="63" t="s">
        <v>60</v>
      </c>
      <c r="D234" t="str">
        <f t="shared" si="3"/>
        <v/>
      </c>
    </row>
    <row r="235" spans="1:5" ht="18.75" x14ac:dyDescent="0.25">
      <c r="A235" s="141" t="s">
        <v>228</v>
      </c>
      <c r="B235" s="136" t="s">
        <v>97</v>
      </c>
      <c r="C235" s="63" t="s">
        <v>37</v>
      </c>
      <c r="D235">
        <f t="shared" si="3"/>
        <v>235</v>
      </c>
      <c r="E235">
        <v>236</v>
      </c>
    </row>
    <row r="236" spans="1:5" ht="18.75" x14ac:dyDescent="0.25">
      <c r="A236" s="141" t="s">
        <v>228</v>
      </c>
      <c r="B236" s="136" t="s">
        <v>97</v>
      </c>
      <c r="C236" s="63" t="s">
        <v>81</v>
      </c>
      <c r="D236" t="str">
        <f t="shared" si="3"/>
        <v/>
      </c>
    </row>
    <row r="237" spans="1:5" ht="18.75" x14ac:dyDescent="0.25">
      <c r="A237" s="141" t="s">
        <v>228</v>
      </c>
      <c r="B237" s="135" t="s">
        <v>882</v>
      </c>
      <c r="C237" s="63" t="s">
        <v>81</v>
      </c>
      <c r="D237">
        <f t="shared" si="3"/>
        <v>237</v>
      </c>
      <c r="E237">
        <v>237</v>
      </c>
    </row>
    <row r="238" spans="1:5" ht="18.75" x14ac:dyDescent="0.25">
      <c r="A238" s="141" t="s">
        <v>228</v>
      </c>
      <c r="B238" s="136" t="s">
        <v>242</v>
      </c>
      <c r="C238" s="63" t="s">
        <v>63</v>
      </c>
      <c r="D238">
        <f t="shared" si="3"/>
        <v>238</v>
      </c>
      <c r="E238">
        <v>238</v>
      </c>
    </row>
    <row r="239" spans="1:5" ht="18.75" x14ac:dyDescent="0.25">
      <c r="A239" s="141" t="s">
        <v>228</v>
      </c>
      <c r="B239" s="136" t="s">
        <v>90</v>
      </c>
      <c r="C239" s="63" t="s">
        <v>40</v>
      </c>
      <c r="D239">
        <f t="shared" si="3"/>
        <v>239</v>
      </c>
      <c r="E239">
        <v>273</v>
      </c>
    </row>
    <row r="240" spans="1:5" ht="18.75" x14ac:dyDescent="0.25">
      <c r="A240" s="141" t="s">
        <v>228</v>
      </c>
      <c r="B240" s="136" t="s">
        <v>90</v>
      </c>
      <c r="C240" s="63" t="s">
        <v>53</v>
      </c>
      <c r="D240" t="str">
        <f t="shared" si="3"/>
        <v/>
      </c>
    </row>
    <row r="241" spans="1:4" ht="18.75" x14ac:dyDescent="0.25">
      <c r="A241" s="141" t="s">
        <v>228</v>
      </c>
      <c r="B241" s="136" t="s">
        <v>90</v>
      </c>
      <c r="C241" s="63" t="s">
        <v>74</v>
      </c>
      <c r="D241" t="str">
        <f t="shared" si="3"/>
        <v/>
      </c>
    </row>
    <row r="242" spans="1:4" ht="18.75" x14ac:dyDescent="0.25">
      <c r="A242" s="141" t="s">
        <v>228</v>
      </c>
      <c r="B242" s="136" t="s">
        <v>90</v>
      </c>
      <c r="C242" s="63" t="s">
        <v>54</v>
      </c>
      <c r="D242" t="str">
        <f t="shared" si="3"/>
        <v/>
      </c>
    </row>
    <row r="243" spans="1:4" ht="18.75" x14ac:dyDescent="0.25">
      <c r="A243" s="141" t="s">
        <v>228</v>
      </c>
      <c r="B243" s="136" t="s">
        <v>90</v>
      </c>
      <c r="C243" s="63" t="s">
        <v>75</v>
      </c>
      <c r="D243" t="str">
        <f t="shared" si="3"/>
        <v/>
      </c>
    </row>
    <row r="244" spans="1:4" ht="18.75" x14ac:dyDescent="0.25">
      <c r="A244" s="141" t="s">
        <v>228</v>
      </c>
      <c r="B244" s="136" t="s">
        <v>90</v>
      </c>
      <c r="C244" s="63" t="s">
        <v>55</v>
      </c>
      <c r="D244" t="str">
        <f t="shared" si="3"/>
        <v/>
      </c>
    </row>
    <row r="245" spans="1:4" ht="18.75" x14ac:dyDescent="0.25">
      <c r="A245" s="141" t="s">
        <v>228</v>
      </c>
      <c r="B245" s="136" t="s">
        <v>90</v>
      </c>
      <c r="C245" s="63" t="s">
        <v>56</v>
      </c>
      <c r="D245" t="str">
        <f t="shared" si="3"/>
        <v/>
      </c>
    </row>
    <row r="246" spans="1:4" ht="18.75" x14ac:dyDescent="0.25">
      <c r="A246" s="141" t="s">
        <v>228</v>
      </c>
      <c r="B246" s="136" t="s">
        <v>90</v>
      </c>
      <c r="C246" s="63" t="s">
        <v>93</v>
      </c>
      <c r="D246" t="str">
        <f t="shared" si="3"/>
        <v/>
      </c>
    </row>
    <row r="247" spans="1:4" ht="18.75" x14ac:dyDescent="0.25">
      <c r="A247" s="141" t="s">
        <v>228</v>
      </c>
      <c r="B247" s="136" t="s">
        <v>90</v>
      </c>
      <c r="C247" s="3" t="s">
        <v>77</v>
      </c>
      <c r="D247" t="str">
        <f t="shared" si="3"/>
        <v/>
      </c>
    </row>
    <row r="248" spans="1:4" ht="18.75" x14ac:dyDescent="0.25">
      <c r="A248" s="141" t="s">
        <v>228</v>
      </c>
      <c r="B248" s="136" t="s">
        <v>90</v>
      </c>
      <c r="C248" s="63" t="s">
        <v>95</v>
      </c>
      <c r="D248" t="str">
        <f t="shared" si="3"/>
        <v/>
      </c>
    </row>
    <row r="249" spans="1:4" ht="18.75" x14ac:dyDescent="0.25">
      <c r="A249" s="141" t="s">
        <v>228</v>
      </c>
      <c r="B249" s="136" t="s">
        <v>90</v>
      </c>
      <c r="C249" s="63" t="s">
        <v>37</v>
      </c>
      <c r="D249" t="str">
        <f t="shared" si="3"/>
        <v/>
      </c>
    </row>
    <row r="250" spans="1:4" ht="18.75" x14ac:dyDescent="0.25">
      <c r="A250" s="141" t="s">
        <v>228</v>
      </c>
      <c r="B250" s="136" t="s">
        <v>90</v>
      </c>
      <c r="C250" s="63" t="s">
        <v>98</v>
      </c>
      <c r="D250" t="str">
        <f t="shared" si="3"/>
        <v/>
      </c>
    </row>
    <row r="251" spans="1:4" ht="18.75" x14ac:dyDescent="0.25">
      <c r="A251" s="141" t="s">
        <v>228</v>
      </c>
      <c r="B251" s="136" t="s">
        <v>90</v>
      </c>
      <c r="C251" s="63" t="s">
        <v>99</v>
      </c>
      <c r="D251" t="str">
        <f t="shared" si="3"/>
        <v/>
      </c>
    </row>
    <row r="252" spans="1:4" ht="18.75" x14ac:dyDescent="0.25">
      <c r="A252" s="141" t="s">
        <v>228</v>
      </c>
      <c r="B252" s="136" t="s">
        <v>90</v>
      </c>
      <c r="C252" s="63" t="s">
        <v>82</v>
      </c>
      <c r="D252" t="str">
        <f t="shared" si="3"/>
        <v/>
      </c>
    </row>
    <row r="253" spans="1:4" ht="18.75" x14ac:dyDescent="0.25">
      <c r="A253" s="141" t="s">
        <v>228</v>
      </c>
      <c r="B253" s="136" t="s">
        <v>90</v>
      </c>
      <c r="C253" s="63" t="s">
        <v>101</v>
      </c>
      <c r="D253" t="str">
        <f t="shared" si="3"/>
        <v/>
      </c>
    </row>
    <row r="254" spans="1:4" ht="18.75" x14ac:dyDescent="0.25">
      <c r="A254" s="141" t="s">
        <v>228</v>
      </c>
      <c r="B254" s="136" t="s">
        <v>90</v>
      </c>
      <c r="C254" s="63" t="s">
        <v>84</v>
      </c>
      <c r="D254" t="str">
        <f t="shared" si="3"/>
        <v/>
      </c>
    </row>
    <row r="255" spans="1:4" ht="18.75" x14ac:dyDescent="0.25">
      <c r="A255" s="141" t="s">
        <v>228</v>
      </c>
      <c r="B255" s="136" t="s">
        <v>90</v>
      </c>
      <c r="C255" s="63" t="s">
        <v>38</v>
      </c>
      <c r="D255" t="str">
        <f t="shared" si="3"/>
        <v/>
      </c>
    </row>
    <row r="256" spans="1:4" ht="18.75" x14ac:dyDescent="0.25">
      <c r="A256" s="141" t="s">
        <v>228</v>
      </c>
      <c r="B256" s="136" t="s">
        <v>90</v>
      </c>
      <c r="C256" s="63" t="s">
        <v>61</v>
      </c>
      <c r="D256" t="str">
        <f t="shared" si="3"/>
        <v/>
      </c>
    </row>
    <row r="257" spans="1:4" ht="18.75" x14ac:dyDescent="0.25">
      <c r="A257" s="141" t="s">
        <v>228</v>
      </c>
      <c r="B257" s="136" t="s">
        <v>90</v>
      </c>
      <c r="C257" s="63" t="s">
        <v>104</v>
      </c>
      <c r="D257" t="str">
        <f t="shared" si="3"/>
        <v/>
      </c>
    </row>
    <row r="258" spans="1:4" ht="18.75" x14ac:dyDescent="0.25">
      <c r="A258" s="141" t="s">
        <v>228</v>
      </c>
      <c r="B258" s="136" t="s">
        <v>90</v>
      </c>
      <c r="C258" s="63" t="s">
        <v>107</v>
      </c>
      <c r="D258" t="str">
        <f t="shared" si="3"/>
        <v/>
      </c>
    </row>
    <row r="259" spans="1:4" ht="18.75" x14ac:dyDescent="0.25">
      <c r="A259" s="141" t="s">
        <v>228</v>
      </c>
      <c r="B259" s="136" t="s">
        <v>90</v>
      </c>
      <c r="C259" s="63" t="s">
        <v>65</v>
      </c>
      <c r="D259" t="str">
        <f t="shared" ref="D259:D322" si="4">IF(B259&lt;&gt;B258,ROW(),"")</f>
        <v/>
      </c>
    </row>
    <row r="260" spans="1:4" ht="18.75" x14ac:dyDescent="0.25">
      <c r="A260" s="141" t="s">
        <v>228</v>
      </c>
      <c r="B260" s="136" t="s">
        <v>90</v>
      </c>
      <c r="C260" s="63" t="s">
        <v>112</v>
      </c>
      <c r="D260" t="str">
        <f t="shared" si="4"/>
        <v/>
      </c>
    </row>
    <row r="261" spans="1:4" ht="18.75" x14ac:dyDescent="0.25">
      <c r="A261" s="141" t="s">
        <v>228</v>
      </c>
      <c r="B261" s="136" t="s">
        <v>90</v>
      </c>
      <c r="C261" s="3" t="s">
        <v>43</v>
      </c>
      <c r="D261" t="str">
        <f t="shared" si="4"/>
        <v/>
      </c>
    </row>
    <row r="262" spans="1:4" ht="18.75" x14ac:dyDescent="0.25">
      <c r="A262" s="141" t="s">
        <v>228</v>
      </c>
      <c r="B262" s="136" t="s">
        <v>90</v>
      </c>
      <c r="C262" s="63" t="s">
        <v>113</v>
      </c>
      <c r="D262" t="str">
        <f t="shared" si="4"/>
        <v/>
      </c>
    </row>
    <row r="263" spans="1:4" ht="18.75" x14ac:dyDescent="0.25">
      <c r="A263" s="141" t="s">
        <v>228</v>
      </c>
      <c r="B263" s="136" t="s">
        <v>90</v>
      </c>
      <c r="C263" s="63" t="s">
        <v>114</v>
      </c>
      <c r="D263" t="str">
        <f t="shared" si="4"/>
        <v/>
      </c>
    </row>
    <row r="264" spans="1:4" ht="18.75" x14ac:dyDescent="0.25">
      <c r="A264" s="141" t="s">
        <v>228</v>
      </c>
      <c r="B264" s="136" t="s">
        <v>90</v>
      </c>
      <c r="C264" s="63" t="s">
        <v>72</v>
      </c>
      <c r="D264" t="str">
        <f t="shared" si="4"/>
        <v/>
      </c>
    </row>
    <row r="265" spans="1:4" ht="18.75" x14ac:dyDescent="0.25">
      <c r="A265" s="141" t="s">
        <v>228</v>
      </c>
      <c r="B265" s="136" t="s">
        <v>90</v>
      </c>
      <c r="C265" s="63" t="s">
        <v>73</v>
      </c>
      <c r="D265" t="str">
        <f t="shared" si="4"/>
        <v/>
      </c>
    </row>
    <row r="266" spans="1:4" ht="18.75" x14ac:dyDescent="0.25">
      <c r="A266" s="141" t="s">
        <v>228</v>
      </c>
      <c r="B266" s="136" t="s">
        <v>90</v>
      </c>
      <c r="C266" s="63" t="s">
        <v>115</v>
      </c>
      <c r="D266" t="str">
        <f t="shared" si="4"/>
        <v/>
      </c>
    </row>
    <row r="267" spans="1:4" ht="18.75" x14ac:dyDescent="0.25">
      <c r="A267" s="141" t="s">
        <v>228</v>
      </c>
      <c r="B267" s="136" t="s">
        <v>90</v>
      </c>
      <c r="C267" s="63" t="s">
        <v>47</v>
      </c>
      <c r="D267" t="str">
        <f t="shared" si="4"/>
        <v/>
      </c>
    </row>
    <row r="268" spans="1:4" ht="18.75" x14ac:dyDescent="0.25">
      <c r="A268" s="141" t="s">
        <v>228</v>
      </c>
      <c r="B268" s="136" t="s">
        <v>90</v>
      </c>
      <c r="C268" s="63" t="s">
        <v>818</v>
      </c>
      <c r="D268" t="str">
        <f t="shared" si="4"/>
        <v/>
      </c>
    </row>
    <row r="269" spans="1:4" ht="18.75" x14ac:dyDescent="0.25">
      <c r="A269" s="141" t="s">
        <v>228</v>
      </c>
      <c r="B269" s="136" t="s">
        <v>90</v>
      </c>
      <c r="C269" s="63" t="s">
        <v>50</v>
      </c>
      <c r="D269" t="str">
        <f t="shared" si="4"/>
        <v/>
      </c>
    </row>
    <row r="270" spans="1:4" ht="18.75" x14ac:dyDescent="0.25">
      <c r="A270" s="141" t="s">
        <v>228</v>
      </c>
      <c r="B270" s="136" t="s">
        <v>90</v>
      </c>
      <c r="C270" s="63" t="s">
        <v>51</v>
      </c>
      <c r="D270" t="str">
        <f t="shared" si="4"/>
        <v/>
      </c>
    </row>
    <row r="271" spans="1:4" ht="18.75" x14ac:dyDescent="0.25">
      <c r="A271" s="141" t="s">
        <v>228</v>
      </c>
      <c r="B271" s="136" t="s">
        <v>90</v>
      </c>
      <c r="C271" s="63" t="s">
        <v>117</v>
      </c>
      <c r="D271" t="str">
        <f t="shared" si="4"/>
        <v/>
      </c>
    </row>
    <row r="272" spans="1:4" ht="18.75" x14ac:dyDescent="0.25">
      <c r="A272" s="141" t="s">
        <v>228</v>
      </c>
      <c r="B272" s="136" t="s">
        <v>90</v>
      </c>
      <c r="C272" s="63" t="s">
        <v>118</v>
      </c>
      <c r="D272" t="str">
        <f t="shared" si="4"/>
        <v/>
      </c>
    </row>
    <row r="273" spans="1:5" ht="18.75" x14ac:dyDescent="0.25">
      <c r="A273" s="141" t="s">
        <v>228</v>
      </c>
      <c r="B273" s="136" t="s">
        <v>90</v>
      </c>
      <c r="C273" s="3" t="s">
        <v>70</v>
      </c>
      <c r="D273" t="str">
        <f t="shared" si="4"/>
        <v/>
      </c>
    </row>
    <row r="274" spans="1:5" ht="18.75" x14ac:dyDescent="0.25">
      <c r="A274" s="141" t="s">
        <v>228</v>
      </c>
      <c r="B274" s="136" t="s">
        <v>103</v>
      </c>
      <c r="C274" s="63" t="s">
        <v>38</v>
      </c>
      <c r="D274">
        <f t="shared" si="4"/>
        <v>274</v>
      </c>
      <c r="E274">
        <v>274</v>
      </c>
    </row>
    <row r="275" spans="1:5" ht="18.75" x14ac:dyDescent="0.25">
      <c r="A275" s="141" t="s">
        <v>228</v>
      </c>
      <c r="B275" s="136" t="s">
        <v>883</v>
      </c>
      <c r="C275" s="63" t="s">
        <v>38</v>
      </c>
      <c r="D275">
        <f t="shared" si="4"/>
        <v>275</v>
      </c>
      <c r="E275">
        <v>275</v>
      </c>
    </row>
    <row r="276" spans="1:5" ht="18.75" x14ac:dyDescent="0.25">
      <c r="A276" s="141" t="s">
        <v>228</v>
      </c>
      <c r="B276" s="136" t="s">
        <v>252</v>
      </c>
      <c r="C276" s="3" t="s">
        <v>70</v>
      </c>
      <c r="D276">
        <f t="shared" si="4"/>
        <v>276</v>
      </c>
      <c r="E276">
        <v>276</v>
      </c>
    </row>
    <row r="277" spans="1:5" ht="18.75" x14ac:dyDescent="0.25">
      <c r="A277" s="141" t="s">
        <v>228</v>
      </c>
      <c r="B277" s="136" t="s">
        <v>884</v>
      </c>
      <c r="C277" s="63" t="s">
        <v>38</v>
      </c>
      <c r="D277">
        <f t="shared" si="4"/>
        <v>277</v>
      </c>
      <c r="E277">
        <v>277</v>
      </c>
    </row>
    <row r="278" spans="1:5" ht="18.75" x14ac:dyDescent="0.25">
      <c r="A278" s="141" t="s">
        <v>228</v>
      </c>
      <c r="B278" s="135" t="s">
        <v>914</v>
      </c>
      <c r="C278" s="63" t="s">
        <v>67</v>
      </c>
      <c r="D278">
        <f t="shared" si="4"/>
        <v>278</v>
      </c>
      <c r="E278">
        <v>278</v>
      </c>
    </row>
    <row r="279" spans="1:5" ht="18.75" x14ac:dyDescent="0.25">
      <c r="A279" s="141" t="s">
        <v>228</v>
      </c>
      <c r="B279" s="136" t="s">
        <v>885</v>
      </c>
      <c r="C279" s="63" t="s">
        <v>54</v>
      </c>
      <c r="D279">
        <f t="shared" si="4"/>
        <v>279</v>
      </c>
      <c r="E279">
        <v>279</v>
      </c>
    </row>
    <row r="280" spans="1:5" ht="18.75" x14ac:dyDescent="0.25">
      <c r="A280" s="141" t="s">
        <v>228</v>
      </c>
      <c r="B280" s="136" t="s">
        <v>256</v>
      </c>
      <c r="C280" s="63" t="s">
        <v>57</v>
      </c>
      <c r="D280">
        <f t="shared" si="4"/>
        <v>280</v>
      </c>
      <c r="E280">
        <v>283</v>
      </c>
    </row>
    <row r="281" spans="1:5" ht="18.75" x14ac:dyDescent="0.25">
      <c r="A281" s="141" t="s">
        <v>228</v>
      </c>
      <c r="B281" s="136" t="s">
        <v>256</v>
      </c>
      <c r="C281" s="63" t="s">
        <v>64</v>
      </c>
      <c r="D281" t="str">
        <f t="shared" si="4"/>
        <v/>
      </c>
    </row>
    <row r="282" spans="1:5" ht="18.75" x14ac:dyDescent="0.25">
      <c r="A282" s="141" t="s">
        <v>228</v>
      </c>
      <c r="B282" s="136" t="s">
        <v>256</v>
      </c>
      <c r="C282" s="63" t="s">
        <v>51</v>
      </c>
      <c r="D282" t="str">
        <f t="shared" si="4"/>
        <v/>
      </c>
    </row>
    <row r="283" spans="1:5" ht="18.75" x14ac:dyDescent="0.25">
      <c r="A283" s="141" t="s">
        <v>228</v>
      </c>
      <c r="B283" s="136" t="s">
        <v>256</v>
      </c>
      <c r="C283" s="3" t="s">
        <v>70</v>
      </c>
      <c r="D283" t="str">
        <f t="shared" si="4"/>
        <v/>
      </c>
    </row>
    <row r="284" spans="1:5" ht="18.75" x14ac:dyDescent="0.25">
      <c r="A284" s="141" t="s">
        <v>228</v>
      </c>
      <c r="B284" s="136" t="s">
        <v>886</v>
      </c>
      <c r="C284" s="63" t="s">
        <v>54</v>
      </c>
      <c r="D284">
        <f t="shared" si="4"/>
        <v>284</v>
      </c>
      <c r="E284">
        <v>284</v>
      </c>
    </row>
    <row r="285" spans="1:5" ht="18.75" x14ac:dyDescent="0.25">
      <c r="A285" s="141" t="s">
        <v>228</v>
      </c>
      <c r="B285" s="136" t="s">
        <v>258</v>
      </c>
      <c r="C285" s="63" t="s">
        <v>81</v>
      </c>
      <c r="D285">
        <f t="shared" si="4"/>
        <v>285</v>
      </c>
      <c r="E285">
        <v>287</v>
      </c>
    </row>
    <row r="286" spans="1:5" ht="18.75" x14ac:dyDescent="0.25">
      <c r="A286" s="141" t="s">
        <v>228</v>
      </c>
      <c r="B286" s="136" t="s">
        <v>258</v>
      </c>
      <c r="C286" s="63" t="s">
        <v>59</v>
      </c>
      <c r="D286" t="str">
        <f t="shared" si="4"/>
        <v/>
      </c>
    </row>
    <row r="287" spans="1:5" ht="18.75" x14ac:dyDescent="0.25">
      <c r="A287" s="141" t="s">
        <v>228</v>
      </c>
      <c r="B287" s="136" t="s">
        <v>258</v>
      </c>
      <c r="C287" s="63" t="s">
        <v>60</v>
      </c>
      <c r="D287" t="str">
        <f t="shared" si="4"/>
        <v/>
      </c>
    </row>
    <row r="288" spans="1:5" ht="18.75" x14ac:dyDescent="0.25">
      <c r="A288" s="141" t="s">
        <v>228</v>
      </c>
      <c r="B288" s="136" t="s">
        <v>91</v>
      </c>
      <c r="C288" s="63" t="s">
        <v>40</v>
      </c>
      <c r="D288">
        <f t="shared" si="4"/>
        <v>288</v>
      </c>
      <c r="E288">
        <v>315</v>
      </c>
    </row>
    <row r="289" spans="1:4" ht="18.75" x14ac:dyDescent="0.25">
      <c r="A289" s="141" t="s">
        <v>228</v>
      </c>
      <c r="B289" s="136" t="s">
        <v>91</v>
      </c>
      <c r="C289" s="63" t="s">
        <v>53</v>
      </c>
      <c r="D289" t="str">
        <f t="shared" si="4"/>
        <v/>
      </c>
    </row>
    <row r="290" spans="1:4" ht="18.75" x14ac:dyDescent="0.25">
      <c r="A290" s="141" t="s">
        <v>228</v>
      </c>
      <c r="B290" s="136" t="s">
        <v>91</v>
      </c>
      <c r="C290" s="63" t="s">
        <v>74</v>
      </c>
      <c r="D290" t="str">
        <f t="shared" si="4"/>
        <v/>
      </c>
    </row>
    <row r="291" spans="1:4" ht="18.75" x14ac:dyDescent="0.25">
      <c r="A291" s="141" t="s">
        <v>228</v>
      </c>
      <c r="B291" s="136" t="s">
        <v>91</v>
      </c>
      <c r="C291" s="63" t="s">
        <v>75</v>
      </c>
      <c r="D291" t="str">
        <f t="shared" si="4"/>
        <v/>
      </c>
    </row>
    <row r="292" spans="1:4" ht="18.75" x14ac:dyDescent="0.25">
      <c r="A292" s="141" t="s">
        <v>228</v>
      </c>
      <c r="B292" s="136" t="s">
        <v>91</v>
      </c>
      <c r="C292" s="63" t="s">
        <v>55</v>
      </c>
      <c r="D292" t="str">
        <f t="shared" si="4"/>
        <v/>
      </c>
    </row>
    <row r="293" spans="1:4" ht="18.75" x14ac:dyDescent="0.25">
      <c r="A293" s="141" t="s">
        <v>228</v>
      </c>
      <c r="B293" s="136" t="s">
        <v>91</v>
      </c>
      <c r="C293" s="63" t="s">
        <v>56</v>
      </c>
      <c r="D293" t="str">
        <f t="shared" si="4"/>
        <v/>
      </c>
    </row>
    <row r="294" spans="1:4" ht="18.75" x14ac:dyDescent="0.25">
      <c r="A294" s="141" t="s">
        <v>228</v>
      </c>
      <c r="B294" s="136" t="s">
        <v>91</v>
      </c>
      <c r="C294" s="63" t="s">
        <v>93</v>
      </c>
      <c r="D294" t="str">
        <f t="shared" si="4"/>
        <v/>
      </c>
    </row>
    <row r="295" spans="1:4" ht="18.75" x14ac:dyDescent="0.25">
      <c r="A295" s="141" t="s">
        <v>228</v>
      </c>
      <c r="B295" s="136" t="s">
        <v>91</v>
      </c>
      <c r="C295" s="63" t="s">
        <v>98</v>
      </c>
      <c r="D295" t="str">
        <f t="shared" si="4"/>
        <v/>
      </c>
    </row>
    <row r="296" spans="1:4" ht="18.75" x14ac:dyDescent="0.25">
      <c r="A296" s="141" t="s">
        <v>228</v>
      </c>
      <c r="B296" s="136" t="s">
        <v>91</v>
      </c>
      <c r="C296" s="63" t="s">
        <v>99</v>
      </c>
      <c r="D296" t="str">
        <f t="shared" si="4"/>
        <v/>
      </c>
    </row>
    <row r="297" spans="1:4" ht="18.75" x14ac:dyDescent="0.25">
      <c r="A297" s="141" t="s">
        <v>228</v>
      </c>
      <c r="B297" s="136" t="s">
        <v>91</v>
      </c>
      <c r="C297" s="63" t="s">
        <v>82</v>
      </c>
      <c r="D297" t="str">
        <f t="shared" si="4"/>
        <v/>
      </c>
    </row>
    <row r="298" spans="1:4" ht="18.75" x14ac:dyDescent="0.25">
      <c r="A298" s="141" t="s">
        <v>228</v>
      </c>
      <c r="B298" s="136" t="s">
        <v>91</v>
      </c>
      <c r="C298" s="63" t="s">
        <v>101</v>
      </c>
      <c r="D298" t="str">
        <f t="shared" si="4"/>
        <v/>
      </c>
    </row>
    <row r="299" spans="1:4" ht="18.75" x14ac:dyDescent="0.25">
      <c r="A299" s="141" t="s">
        <v>228</v>
      </c>
      <c r="B299" s="136" t="s">
        <v>91</v>
      </c>
      <c r="C299" s="63" t="s">
        <v>104</v>
      </c>
      <c r="D299" t="str">
        <f t="shared" si="4"/>
        <v/>
      </c>
    </row>
    <row r="300" spans="1:4" ht="18.75" x14ac:dyDescent="0.25">
      <c r="A300" s="141" t="s">
        <v>228</v>
      </c>
      <c r="B300" s="136" t="s">
        <v>91</v>
      </c>
      <c r="C300" s="63" t="s">
        <v>64</v>
      </c>
      <c r="D300" t="str">
        <f t="shared" si="4"/>
        <v/>
      </c>
    </row>
    <row r="301" spans="1:4" ht="18.75" x14ac:dyDescent="0.25">
      <c r="A301" s="141" t="s">
        <v>228</v>
      </c>
      <c r="B301" s="136" t="s">
        <v>91</v>
      </c>
      <c r="C301" s="63" t="s">
        <v>107</v>
      </c>
      <c r="D301" t="str">
        <f t="shared" si="4"/>
        <v/>
      </c>
    </row>
    <row r="302" spans="1:4" ht="18.75" x14ac:dyDescent="0.25">
      <c r="A302" s="141" t="s">
        <v>228</v>
      </c>
      <c r="B302" s="136" t="s">
        <v>91</v>
      </c>
      <c r="C302" s="63" t="s">
        <v>65</v>
      </c>
      <c r="D302" t="str">
        <f t="shared" si="4"/>
        <v/>
      </c>
    </row>
    <row r="303" spans="1:4" ht="18.75" x14ac:dyDescent="0.25">
      <c r="A303" s="141" t="s">
        <v>228</v>
      </c>
      <c r="B303" s="136" t="s">
        <v>91</v>
      </c>
      <c r="C303" s="63" t="s">
        <v>67</v>
      </c>
      <c r="D303" t="str">
        <f t="shared" si="4"/>
        <v/>
      </c>
    </row>
    <row r="304" spans="1:4" ht="18.75" x14ac:dyDescent="0.25">
      <c r="A304" s="141" t="s">
        <v>228</v>
      </c>
      <c r="B304" s="136" t="s">
        <v>91</v>
      </c>
      <c r="C304" s="63" t="s">
        <v>112</v>
      </c>
      <c r="D304" t="str">
        <f t="shared" si="4"/>
        <v/>
      </c>
    </row>
    <row r="305" spans="1:5" ht="18.75" x14ac:dyDescent="0.25">
      <c r="A305" s="141" t="s">
        <v>228</v>
      </c>
      <c r="B305" s="136" t="s">
        <v>91</v>
      </c>
      <c r="C305" s="63" t="s">
        <v>42</v>
      </c>
      <c r="D305" t="str">
        <f t="shared" si="4"/>
        <v/>
      </c>
    </row>
    <row r="306" spans="1:5" ht="18.75" x14ac:dyDescent="0.25">
      <c r="A306" s="141" t="s">
        <v>228</v>
      </c>
      <c r="B306" s="136" t="s">
        <v>91</v>
      </c>
      <c r="C306" s="3" t="s">
        <v>43</v>
      </c>
      <c r="D306" t="str">
        <f t="shared" si="4"/>
        <v/>
      </c>
    </row>
    <row r="307" spans="1:5" ht="18.75" x14ac:dyDescent="0.25">
      <c r="A307" s="141" t="s">
        <v>228</v>
      </c>
      <c r="B307" s="136" t="s">
        <v>91</v>
      </c>
      <c r="C307" s="63" t="s">
        <v>113</v>
      </c>
      <c r="D307" t="str">
        <f t="shared" si="4"/>
        <v/>
      </c>
    </row>
    <row r="308" spans="1:5" ht="18.75" x14ac:dyDescent="0.25">
      <c r="A308" s="141" t="s">
        <v>228</v>
      </c>
      <c r="B308" s="136" t="s">
        <v>91</v>
      </c>
      <c r="C308" s="63" t="s">
        <v>114</v>
      </c>
      <c r="D308" t="str">
        <f t="shared" si="4"/>
        <v/>
      </c>
    </row>
    <row r="309" spans="1:5" ht="18.75" x14ac:dyDescent="0.25">
      <c r="A309" s="141" t="s">
        <v>228</v>
      </c>
      <c r="B309" s="136" t="s">
        <v>91</v>
      </c>
      <c r="C309" s="63" t="s">
        <v>72</v>
      </c>
      <c r="D309" t="str">
        <f t="shared" si="4"/>
        <v/>
      </c>
    </row>
    <row r="310" spans="1:5" ht="18.75" x14ac:dyDescent="0.25">
      <c r="A310" s="141" t="s">
        <v>228</v>
      </c>
      <c r="B310" s="136" t="s">
        <v>91</v>
      </c>
      <c r="C310" s="63" t="s">
        <v>47</v>
      </c>
      <c r="D310" t="str">
        <f t="shared" si="4"/>
        <v/>
      </c>
    </row>
    <row r="311" spans="1:5" ht="18.75" x14ac:dyDescent="0.25">
      <c r="A311" s="141" t="s">
        <v>228</v>
      </c>
      <c r="B311" s="136" t="s">
        <v>91</v>
      </c>
      <c r="C311" s="63" t="s">
        <v>818</v>
      </c>
      <c r="D311" t="str">
        <f t="shared" si="4"/>
        <v/>
      </c>
    </row>
    <row r="312" spans="1:5" ht="18.75" x14ac:dyDescent="0.25">
      <c r="A312" s="141" t="s">
        <v>228</v>
      </c>
      <c r="B312" s="136" t="s">
        <v>91</v>
      </c>
      <c r="C312" s="63" t="s">
        <v>117</v>
      </c>
      <c r="D312" t="str">
        <f t="shared" si="4"/>
        <v/>
      </c>
    </row>
    <row r="313" spans="1:5" ht="18.75" x14ac:dyDescent="0.25">
      <c r="A313" s="141" t="s">
        <v>228</v>
      </c>
      <c r="B313" s="136" t="s">
        <v>91</v>
      </c>
      <c r="C313" s="63" t="s">
        <v>118</v>
      </c>
      <c r="D313" t="str">
        <f t="shared" si="4"/>
        <v/>
      </c>
    </row>
    <row r="314" spans="1:5" ht="18.75" x14ac:dyDescent="0.25">
      <c r="A314" s="141" t="s">
        <v>228</v>
      </c>
      <c r="B314" s="136" t="s">
        <v>91</v>
      </c>
      <c r="C314" s="3" t="s">
        <v>70</v>
      </c>
      <c r="D314" t="str">
        <f t="shared" si="4"/>
        <v/>
      </c>
    </row>
    <row r="315" spans="1:5" ht="18.75" x14ac:dyDescent="0.25">
      <c r="A315" s="141" t="s">
        <v>228</v>
      </c>
      <c r="B315" s="136" t="s">
        <v>91</v>
      </c>
      <c r="C315" s="63" t="s">
        <v>71</v>
      </c>
      <c r="D315" t="str">
        <f t="shared" si="4"/>
        <v/>
      </c>
    </row>
    <row r="316" spans="1:5" ht="18.75" x14ac:dyDescent="0.25">
      <c r="A316" s="141" t="s">
        <v>228</v>
      </c>
      <c r="B316" s="136" t="s">
        <v>887</v>
      </c>
      <c r="C316" s="63" t="s">
        <v>107</v>
      </c>
      <c r="D316">
        <f t="shared" si="4"/>
        <v>316</v>
      </c>
      <c r="E316">
        <v>316</v>
      </c>
    </row>
    <row r="317" spans="1:5" ht="18.75" x14ac:dyDescent="0.25">
      <c r="A317" s="141" t="s">
        <v>228</v>
      </c>
      <c r="B317" s="136" t="s">
        <v>888</v>
      </c>
      <c r="C317" s="63" t="s">
        <v>82</v>
      </c>
      <c r="D317">
        <f t="shared" si="4"/>
        <v>317</v>
      </c>
      <c r="E317">
        <v>319</v>
      </c>
    </row>
    <row r="318" spans="1:5" ht="18.75" x14ac:dyDescent="0.25">
      <c r="A318" s="141" t="s">
        <v>228</v>
      </c>
      <c r="B318" s="136" t="s">
        <v>888</v>
      </c>
      <c r="C318" s="63" t="s">
        <v>84</v>
      </c>
      <c r="D318" t="str">
        <f t="shared" si="4"/>
        <v/>
      </c>
    </row>
    <row r="319" spans="1:5" ht="18.75" x14ac:dyDescent="0.25">
      <c r="A319" s="141" t="s">
        <v>228</v>
      </c>
      <c r="B319" s="136" t="s">
        <v>888</v>
      </c>
      <c r="C319" s="63" t="s">
        <v>65</v>
      </c>
      <c r="D319" t="str">
        <f t="shared" si="4"/>
        <v/>
      </c>
    </row>
    <row r="320" spans="1:5" ht="18.75" x14ac:dyDescent="0.25">
      <c r="A320" s="141" t="s">
        <v>228</v>
      </c>
      <c r="B320" s="136" t="s">
        <v>108</v>
      </c>
      <c r="C320" s="63" t="s">
        <v>66</v>
      </c>
      <c r="D320">
        <f t="shared" si="4"/>
        <v>320</v>
      </c>
      <c r="E320">
        <v>320</v>
      </c>
    </row>
    <row r="321" spans="1:5" ht="18.75" x14ac:dyDescent="0.25">
      <c r="A321" s="141" t="s">
        <v>228</v>
      </c>
      <c r="B321" s="136" t="s">
        <v>889</v>
      </c>
      <c r="C321" s="63" t="s">
        <v>81</v>
      </c>
      <c r="D321">
        <f t="shared" si="4"/>
        <v>321</v>
      </c>
      <c r="E321">
        <v>321</v>
      </c>
    </row>
    <row r="322" spans="1:5" ht="18.75" x14ac:dyDescent="0.25">
      <c r="A322" s="141" t="s">
        <v>228</v>
      </c>
      <c r="B322" s="135" t="s">
        <v>106</v>
      </c>
      <c r="C322" s="63" t="s">
        <v>63</v>
      </c>
      <c r="D322">
        <f t="shared" si="4"/>
        <v>322</v>
      </c>
      <c r="E322">
        <v>323</v>
      </c>
    </row>
    <row r="323" spans="1:5" ht="18.75" x14ac:dyDescent="0.25">
      <c r="A323" s="141" t="s">
        <v>228</v>
      </c>
      <c r="B323" s="135" t="s">
        <v>106</v>
      </c>
      <c r="C323" s="63" t="s">
        <v>68</v>
      </c>
      <c r="D323" t="str">
        <f t="shared" ref="D323:D361" si="5">IF(B323&lt;&gt;B322,ROW(),"")</f>
        <v/>
      </c>
    </row>
    <row r="324" spans="1:5" ht="18.75" x14ac:dyDescent="0.25">
      <c r="A324" s="141" t="s">
        <v>228</v>
      </c>
      <c r="B324" s="136" t="s">
        <v>96</v>
      </c>
      <c r="C324" s="63" t="s">
        <v>95</v>
      </c>
      <c r="D324">
        <f t="shared" si="5"/>
        <v>324</v>
      </c>
      <c r="E324">
        <v>324</v>
      </c>
    </row>
    <row r="325" spans="1:5" ht="18.75" x14ac:dyDescent="0.25">
      <c r="A325" s="141" t="s">
        <v>228</v>
      </c>
      <c r="B325" s="135" t="s">
        <v>890</v>
      </c>
      <c r="C325" s="63" t="s">
        <v>74</v>
      </c>
      <c r="D325">
        <f t="shared" si="5"/>
        <v>325</v>
      </c>
      <c r="E325">
        <v>336</v>
      </c>
    </row>
    <row r="326" spans="1:5" ht="18.75" x14ac:dyDescent="0.25">
      <c r="A326" s="141" t="s">
        <v>228</v>
      </c>
      <c r="B326" s="135" t="s">
        <v>890</v>
      </c>
      <c r="C326" s="63" t="s">
        <v>81</v>
      </c>
      <c r="D326" t="str">
        <f t="shared" si="5"/>
        <v/>
      </c>
    </row>
    <row r="327" spans="1:5" ht="18.75" x14ac:dyDescent="0.25">
      <c r="A327" s="141" t="s">
        <v>228</v>
      </c>
      <c r="B327" s="135" t="s">
        <v>890</v>
      </c>
      <c r="C327" s="63" t="s">
        <v>59</v>
      </c>
      <c r="D327" t="str">
        <f t="shared" si="5"/>
        <v/>
      </c>
    </row>
    <row r="328" spans="1:5" ht="18.75" x14ac:dyDescent="0.25">
      <c r="A328" s="141" t="s">
        <v>228</v>
      </c>
      <c r="B328" s="135" t="s">
        <v>890</v>
      </c>
      <c r="C328" s="63" t="s">
        <v>60</v>
      </c>
      <c r="D328" t="str">
        <f t="shared" si="5"/>
        <v/>
      </c>
    </row>
    <row r="329" spans="1:5" ht="18.75" x14ac:dyDescent="0.25">
      <c r="A329" s="141" t="s">
        <v>228</v>
      </c>
      <c r="B329" s="135" t="s">
        <v>890</v>
      </c>
      <c r="C329" s="63" t="s">
        <v>84</v>
      </c>
      <c r="D329" t="str">
        <f t="shared" si="5"/>
        <v/>
      </c>
    </row>
    <row r="330" spans="1:5" ht="18.75" x14ac:dyDescent="0.25">
      <c r="A330" s="141" t="s">
        <v>228</v>
      </c>
      <c r="B330" s="135" t="s">
        <v>890</v>
      </c>
      <c r="C330" s="63" t="s">
        <v>61</v>
      </c>
      <c r="D330" t="str">
        <f t="shared" si="5"/>
        <v/>
      </c>
    </row>
    <row r="331" spans="1:5" ht="18.75" x14ac:dyDescent="0.25">
      <c r="A331" s="141" t="s">
        <v>228</v>
      </c>
      <c r="B331" s="135" t="s">
        <v>890</v>
      </c>
      <c r="C331" s="63" t="s">
        <v>65</v>
      </c>
      <c r="D331" t="str">
        <f t="shared" si="5"/>
        <v/>
      </c>
    </row>
    <row r="332" spans="1:5" ht="18.75" x14ac:dyDescent="0.25">
      <c r="A332" s="141" t="s">
        <v>228</v>
      </c>
      <c r="B332" s="135" t="s">
        <v>890</v>
      </c>
      <c r="C332" s="63" t="s">
        <v>39</v>
      </c>
      <c r="D332" t="str">
        <f t="shared" si="5"/>
        <v/>
      </c>
    </row>
    <row r="333" spans="1:5" ht="18.75" x14ac:dyDescent="0.25">
      <c r="A333" s="141" t="s">
        <v>228</v>
      </c>
      <c r="B333" s="135" t="s">
        <v>890</v>
      </c>
      <c r="C333" s="63" t="s">
        <v>68</v>
      </c>
      <c r="D333" t="str">
        <f t="shared" si="5"/>
        <v/>
      </c>
    </row>
    <row r="334" spans="1:5" ht="18.75" x14ac:dyDescent="0.25">
      <c r="A334" s="141" t="s">
        <v>228</v>
      </c>
      <c r="B334" s="135" t="s">
        <v>890</v>
      </c>
      <c r="C334" s="63" t="s">
        <v>42</v>
      </c>
      <c r="D334" t="str">
        <f t="shared" si="5"/>
        <v/>
      </c>
    </row>
    <row r="335" spans="1:5" ht="18.75" x14ac:dyDescent="0.25">
      <c r="A335" s="141" t="s">
        <v>228</v>
      </c>
      <c r="B335" s="135" t="s">
        <v>890</v>
      </c>
      <c r="C335" s="3" t="s">
        <v>43</v>
      </c>
      <c r="D335" t="str">
        <f t="shared" si="5"/>
        <v/>
      </c>
    </row>
    <row r="336" spans="1:5" ht="18.75" x14ac:dyDescent="0.25">
      <c r="A336" s="141" t="s">
        <v>228</v>
      </c>
      <c r="B336" s="135" t="s">
        <v>890</v>
      </c>
      <c r="C336" s="63" t="s">
        <v>47</v>
      </c>
      <c r="D336" t="str">
        <f t="shared" si="5"/>
        <v/>
      </c>
    </row>
    <row r="337" spans="1:5" ht="18.75" x14ac:dyDescent="0.25">
      <c r="A337" s="141" t="s">
        <v>228</v>
      </c>
      <c r="B337" s="135" t="s">
        <v>296</v>
      </c>
      <c r="C337" s="63" t="s">
        <v>63</v>
      </c>
      <c r="D337">
        <f t="shared" si="5"/>
        <v>337</v>
      </c>
      <c r="E337">
        <v>337</v>
      </c>
    </row>
    <row r="338" spans="1:5" ht="18.75" x14ac:dyDescent="0.25">
      <c r="A338" s="141" t="s">
        <v>228</v>
      </c>
      <c r="B338" s="136" t="s">
        <v>274</v>
      </c>
      <c r="C338" s="63" t="s">
        <v>114</v>
      </c>
      <c r="D338">
        <f t="shared" si="5"/>
        <v>338</v>
      </c>
      <c r="E338">
        <v>338</v>
      </c>
    </row>
    <row r="339" spans="1:5" ht="18.75" x14ac:dyDescent="0.25">
      <c r="A339" s="141" t="s">
        <v>228</v>
      </c>
      <c r="B339" s="136" t="s">
        <v>94</v>
      </c>
      <c r="C339" s="3" t="s">
        <v>77</v>
      </c>
      <c r="D339">
        <f t="shared" si="5"/>
        <v>339</v>
      </c>
      <c r="E339">
        <v>339</v>
      </c>
    </row>
    <row r="340" spans="1:5" ht="18.75" x14ac:dyDescent="0.25">
      <c r="A340" s="141" t="s">
        <v>228</v>
      </c>
      <c r="B340" s="136" t="s">
        <v>891</v>
      </c>
      <c r="C340" s="63" t="s">
        <v>63</v>
      </c>
      <c r="D340">
        <f t="shared" si="5"/>
        <v>340</v>
      </c>
      <c r="E340">
        <v>340</v>
      </c>
    </row>
    <row r="341" spans="1:5" ht="18.75" x14ac:dyDescent="0.25">
      <c r="A341" s="141" t="s">
        <v>228</v>
      </c>
      <c r="B341" s="136" t="s">
        <v>892</v>
      </c>
      <c r="C341" s="63" t="s">
        <v>67</v>
      </c>
      <c r="D341">
        <f t="shared" si="5"/>
        <v>341</v>
      </c>
      <c r="E341">
        <v>341</v>
      </c>
    </row>
    <row r="342" spans="1:5" ht="18.75" x14ac:dyDescent="0.25">
      <c r="A342" s="141" t="s">
        <v>228</v>
      </c>
      <c r="B342" s="136" t="s">
        <v>893</v>
      </c>
      <c r="C342" s="63" t="s">
        <v>73</v>
      </c>
      <c r="D342">
        <f t="shared" si="5"/>
        <v>342</v>
      </c>
      <c r="E342">
        <v>342</v>
      </c>
    </row>
    <row r="343" spans="1:5" ht="18.75" x14ac:dyDescent="0.25">
      <c r="A343" s="141" t="s">
        <v>228</v>
      </c>
      <c r="B343" s="136" t="s">
        <v>894</v>
      </c>
      <c r="C343" s="63" t="s">
        <v>59</v>
      </c>
      <c r="D343">
        <f t="shared" si="5"/>
        <v>343</v>
      </c>
      <c r="E343">
        <v>344</v>
      </c>
    </row>
    <row r="344" spans="1:5" ht="18.75" x14ac:dyDescent="0.25">
      <c r="A344" s="141" t="s">
        <v>228</v>
      </c>
      <c r="B344" s="136" t="s">
        <v>894</v>
      </c>
      <c r="C344" s="63" t="s">
        <v>60</v>
      </c>
      <c r="D344" t="str">
        <f t="shared" si="5"/>
        <v/>
      </c>
    </row>
    <row r="345" spans="1:5" ht="18.75" x14ac:dyDescent="0.25">
      <c r="A345" s="141" t="s">
        <v>228</v>
      </c>
      <c r="B345" s="136" t="s">
        <v>895</v>
      </c>
      <c r="C345" s="63" t="s">
        <v>72</v>
      </c>
      <c r="D345">
        <f t="shared" si="5"/>
        <v>345</v>
      </c>
      <c r="E345">
        <v>345</v>
      </c>
    </row>
    <row r="346" spans="1:5" ht="18.75" x14ac:dyDescent="0.25">
      <c r="A346" s="141" t="s">
        <v>228</v>
      </c>
      <c r="B346" s="136" t="s">
        <v>896</v>
      </c>
      <c r="C346" s="63" t="s">
        <v>99</v>
      </c>
      <c r="D346">
        <f t="shared" si="5"/>
        <v>346</v>
      </c>
      <c r="E346">
        <v>346</v>
      </c>
    </row>
    <row r="347" spans="1:5" ht="18.75" x14ac:dyDescent="0.25">
      <c r="A347" s="141" t="s">
        <v>228</v>
      </c>
      <c r="B347" s="136" t="s">
        <v>897</v>
      </c>
      <c r="C347" s="63" t="s">
        <v>59</v>
      </c>
      <c r="D347">
        <f t="shared" si="5"/>
        <v>347</v>
      </c>
      <c r="E347">
        <v>348</v>
      </c>
    </row>
    <row r="348" spans="1:5" ht="18.75" x14ac:dyDescent="0.25">
      <c r="A348" s="141" t="s">
        <v>228</v>
      </c>
      <c r="B348" s="136" t="s">
        <v>897</v>
      </c>
      <c r="C348" s="63" t="s">
        <v>60</v>
      </c>
      <c r="D348" t="str">
        <f t="shared" si="5"/>
        <v/>
      </c>
    </row>
    <row r="349" spans="1:5" ht="18.75" x14ac:dyDescent="0.25">
      <c r="A349" s="141" t="s">
        <v>228</v>
      </c>
      <c r="B349" s="136" t="s">
        <v>898</v>
      </c>
      <c r="C349" s="63" t="s">
        <v>59</v>
      </c>
      <c r="D349">
        <f t="shared" si="5"/>
        <v>349</v>
      </c>
      <c r="E349">
        <v>349</v>
      </c>
    </row>
    <row r="350" spans="1:5" ht="18.75" x14ac:dyDescent="0.25">
      <c r="A350" s="141" t="s">
        <v>228</v>
      </c>
      <c r="B350" s="136" t="s">
        <v>899</v>
      </c>
      <c r="C350" s="63" t="s">
        <v>818</v>
      </c>
      <c r="D350">
        <f t="shared" si="5"/>
        <v>350</v>
      </c>
      <c r="E350">
        <v>350</v>
      </c>
    </row>
    <row r="351" spans="1:5" ht="18.75" x14ac:dyDescent="0.25">
      <c r="A351" s="141" t="s">
        <v>228</v>
      </c>
      <c r="B351" s="136" t="s">
        <v>900</v>
      </c>
      <c r="C351" s="63" t="s">
        <v>115</v>
      </c>
      <c r="D351">
        <f t="shared" si="5"/>
        <v>351</v>
      </c>
      <c r="E351">
        <v>351</v>
      </c>
    </row>
    <row r="352" spans="1:5" ht="18.75" x14ac:dyDescent="0.25">
      <c r="A352" s="141" t="s">
        <v>228</v>
      </c>
      <c r="B352" s="135" t="s">
        <v>901</v>
      </c>
      <c r="C352" s="63" t="s">
        <v>115</v>
      </c>
      <c r="D352">
        <f t="shared" si="5"/>
        <v>352</v>
      </c>
      <c r="E352">
        <v>352</v>
      </c>
    </row>
    <row r="353" spans="1:5" ht="18.75" x14ac:dyDescent="0.25">
      <c r="A353" s="141" t="s">
        <v>228</v>
      </c>
      <c r="B353" s="136" t="s">
        <v>902</v>
      </c>
      <c r="C353" s="63" t="s">
        <v>115</v>
      </c>
      <c r="D353">
        <f t="shared" si="5"/>
        <v>353</v>
      </c>
      <c r="E353">
        <v>353</v>
      </c>
    </row>
    <row r="354" spans="1:5" ht="18.75" x14ac:dyDescent="0.25">
      <c r="A354" s="141" t="s">
        <v>228</v>
      </c>
      <c r="B354" s="136" t="s">
        <v>903</v>
      </c>
      <c r="C354" s="63" t="s">
        <v>104</v>
      </c>
      <c r="D354">
        <f t="shared" si="5"/>
        <v>354</v>
      </c>
      <c r="E354">
        <v>354</v>
      </c>
    </row>
    <row r="355" spans="1:5" ht="18.75" x14ac:dyDescent="0.25">
      <c r="A355" s="141" t="s">
        <v>228</v>
      </c>
      <c r="B355" s="136" t="s">
        <v>904</v>
      </c>
      <c r="C355" s="63" t="s">
        <v>64</v>
      </c>
      <c r="D355">
        <f t="shared" si="5"/>
        <v>355</v>
      </c>
      <c r="E355">
        <v>355</v>
      </c>
    </row>
    <row r="356" spans="1:5" ht="18.75" x14ac:dyDescent="0.25">
      <c r="A356" s="141" t="s">
        <v>228</v>
      </c>
      <c r="B356" s="136" t="s">
        <v>905</v>
      </c>
      <c r="C356" s="63" t="s">
        <v>82</v>
      </c>
      <c r="D356">
        <f t="shared" si="5"/>
        <v>356</v>
      </c>
      <c r="E356">
        <v>357</v>
      </c>
    </row>
    <row r="357" spans="1:5" ht="18.75" x14ac:dyDescent="0.25">
      <c r="A357" s="141" t="s">
        <v>228</v>
      </c>
      <c r="B357" s="136" t="s">
        <v>905</v>
      </c>
      <c r="C357" s="63" t="s">
        <v>84</v>
      </c>
      <c r="D357" t="str">
        <f t="shared" si="5"/>
        <v/>
      </c>
    </row>
    <row r="358" spans="1:5" ht="18.75" x14ac:dyDescent="0.25">
      <c r="A358" s="141" t="s">
        <v>228</v>
      </c>
      <c r="B358" s="135" t="s">
        <v>297</v>
      </c>
      <c r="C358" s="63" t="s">
        <v>61</v>
      </c>
      <c r="D358">
        <f t="shared" si="5"/>
        <v>358</v>
      </c>
      <c r="E358">
        <v>358</v>
      </c>
    </row>
    <row r="359" spans="1:5" ht="18.75" x14ac:dyDescent="0.25">
      <c r="A359" s="141" t="s">
        <v>228</v>
      </c>
      <c r="B359" s="136" t="s">
        <v>111</v>
      </c>
      <c r="C359" s="63" t="s">
        <v>67</v>
      </c>
      <c r="D359">
        <f t="shared" si="5"/>
        <v>359</v>
      </c>
      <c r="E359">
        <v>359</v>
      </c>
    </row>
    <row r="360" spans="1:5" ht="18.75" x14ac:dyDescent="0.25">
      <c r="A360" s="141" t="s">
        <v>228</v>
      </c>
      <c r="B360" s="136" t="s">
        <v>109</v>
      </c>
      <c r="C360" s="63" t="s">
        <v>66</v>
      </c>
      <c r="D360">
        <f t="shared" si="5"/>
        <v>360</v>
      </c>
      <c r="E360">
        <v>361</v>
      </c>
    </row>
    <row r="361" spans="1:5" ht="19.5" thickBot="1" x14ac:dyDescent="0.3">
      <c r="A361" s="141" t="s">
        <v>228</v>
      </c>
      <c r="B361" s="137" t="s">
        <v>109</v>
      </c>
      <c r="C361" s="67" t="s">
        <v>67</v>
      </c>
      <c r="D361" t="str">
        <f t="shared" si="5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45</vt:i4>
      </vt:variant>
    </vt:vector>
  </HeadingPairs>
  <TitlesOfParts>
    <vt:vector size="54" baseType="lpstr">
      <vt:lpstr>Tabla_1_4</vt:lpstr>
      <vt:lpstr>Tabla_X6-1</vt:lpstr>
      <vt:lpstr>Tabla_7_1</vt:lpstr>
      <vt:lpstr>HyT</vt:lpstr>
      <vt:lpstr>Datos</vt:lpstr>
      <vt:lpstr>Matriz</vt:lpstr>
      <vt:lpstr>E_HT_S</vt:lpstr>
      <vt:lpstr>HyT x Proceso</vt:lpstr>
      <vt:lpstr>Aux_01</vt:lpstr>
      <vt:lpstr>A10GE</vt:lpstr>
      <vt:lpstr>A10GM</vt:lpstr>
      <vt:lpstr>A10GP</vt:lpstr>
      <vt:lpstr>A11GE</vt:lpstr>
      <vt:lpstr>A11GM</vt:lpstr>
      <vt:lpstr>A11GP</vt:lpstr>
      <vt:lpstr>A12GE</vt:lpstr>
      <vt:lpstr>A12GM</vt:lpstr>
      <vt:lpstr>A12GP</vt:lpstr>
      <vt:lpstr>A13GE</vt:lpstr>
      <vt:lpstr>A13GI</vt:lpstr>
      <vt:lpstr>A13GM</vt:lpstr>
      <vt:lpstr>A13GP</vt:lpstr>
      <vt:lpstr>A4GC</vt:lpstr>
      <vt:lpstr>A4GE</vt:lpstr>
      <vt:lpstr>A4GI</vt:lpstr>
      <vt:lpstr>A4GM</vt:lpstr>
      <vt:lpstr>A4GP</vt:lpstr>
      <vt:lpstr>A5GM</vt:lpstr>
      <vt:lpstr>A5GP</vt:lpstr>
      <vt:lpstr>A6GM</vt:lpstr>
      <vt:lpstr>A6GP</vt:lpstr>
      <vt:lpstr>A7GM</vt:lpstr>
      <vt:lpstr>A7GP</vt:lpstr>
      <vt:lpstr>A8GE</vt:lpstr>
      <vt:lpstr>A8GM</vt:lpstr>
      <vt:lpstr>A8GP</vt:lpstr>
      <vt:lpstr>A9GE</vt:lpstr>
      <vt:lpstr>A9GM</vt:lpstr>
      <vt:lpstr>A9GP</vt:lpstr>
      <vt:lpstr>Matriz!Área_de_extracción</vt:lpstr>
      <vt:lpstr>'Tabla_X6-1'!Área_de_impresión</vt:lpstr>
      <vt:lpstr>AREA10</vt:lpstr>
      <vt:lpstr>AREA11</vt:lpstr>
      <vt:lpstr>AREA12</vt:lpstr>
      <vt:lpstr>AREA13</vt:lpstr>
      <vt:lpstr>AREA4</vt:lpstr>
      <vt:lpstr>AREA5</vt:lpstr>
      <vt:lpstr>AREA6</vt:lpstr>
      <vt:lpstr>AREA7</vt:lpstr>
      <vt:lpstr>AREA8</vt:lpstr>
      <vt:lpstr>AREA9</vt:lpstr>
      <vt:lpstr>Areas</vt:lpstr>
      <vt:lpstr>Grupos</vt:lpstr>
      <vt:lpstr>Procesos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cp:lastPrinted>2019-05-18T16:44:05Z</cp:lastPrinted>
  <dcterms:created xsi:type="dcterms:W3CDTF">2019-03-25T20:46:20Z</dcterms:created>
  <dcterms:modified xsi:type="dcterms:W3CDTF">2019-07-07T21:38:16Z</dcterms:modified>
</cp:coreProperties>
</file>